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<sst xmlns="http://schemas.openxmlformats.org/spreadsheetml/2006/main" count="1122" uniqueCount="228">
  <si>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</si>
  <si>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</si>
  <si>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</si>
  <si>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</si>
  <si>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</si>
  <si>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</si>
  <si>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</si>
  <si>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</si>
  <si>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</si>
  <si>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</si>
  <si>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</si>
  <si>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</si>
  <si>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</si>
  <si>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</si>
  <si>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</si>
  <si>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</si>
  <si>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</si>
  <si>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</si>
  <si>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</si>
  <si>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</si>
  <si>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</si>
  <si>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</si>
  <si>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</si>
  <si>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</si>
  <si>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</si>
  <si>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</si>
  <si>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</si>
  <si>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</si>
  <si>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</si>
  <si>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</si>
  <si>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</si>
  <si>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</si>
  <si>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</si>
  <si>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</si>
  <si>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</si>
  <si>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</si>
  <si>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</si>
  <si>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</si>
  <si>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</si>
  <si>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</si>
  <si>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</si>
  <si>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</si>
  <si>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</si>
  <si>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</si>
  <si>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</si>
  <si>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</si>
  <si>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</si>
  <si>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</si>
  <si>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</si>
  <si>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</si>
  <si>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</si>
  <si>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</si>
  <si>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</si>
  <si>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</si>
  <si>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</si>
  <si>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</si>
  <si>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</si>
  <si>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</si>
  <si>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</si>
  <si>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</si>
  <si>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</si>
  <si>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</si>
  <si>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</si>
  <si>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</si>
  <si>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</si>
  <si>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</si>
  <si>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</si>
  <si>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</si>
  <si>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</si>
  <si>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</si>
  <si>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</si>
  <si>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</si>
  <si>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</si>
  <si>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</si>
  <si>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</si>
  <si>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</si>
  <si>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</si>
  <si>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</si>
  <si>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</si>
  <si>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</si>
  <si>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</si>
  <si>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</si>
  <si>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</si>
  <si>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</si>
  <si>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</si>
  <si>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</si>
  <si>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</si>
  <si>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</si>
  <si>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</si>
  <si>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</si>
  <si>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</si>
  <si>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</si>
  <si>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</si>
  <si>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</si>
  <si>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</si>
  <si>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</si>
  <si>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</si>
  <si>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</si>
  <si>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</si>
  <si>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</si>
  <si>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</si>
  <si>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</si>
  <si>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</si>
  <si>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</si>
  <si>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</si>
  <si>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</si>
  <si>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</si>
  <si>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</si>
  <si>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</si>
  <si>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</si>
  <si>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</si>
  <si>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</si>
  <si>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</si>
  <si>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</si>
  <si>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</si>
  <si>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</si>
  <si>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</si>
  <si>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</si>
  <si>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</si>
  <si>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</si>
  <si>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</si>
  <si>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</si>
  <si>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</si>
  <si>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</si>
  <si>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</si>
  <si>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</si>
  <si>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</si>
  <si>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</si>
  <si>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</si>
  <si>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</si>
  <si>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</si>
  <si>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</si>
  <si>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</si>
  <si>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</si>
  <si>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</si>
  <si>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</si>
  <si>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</si>
  <si>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</si>
  <si>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</si>
  <si>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</si>
  <si>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</si>
  <si>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</si>
  <si>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</si>
  <si>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</si>
  <si>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</si>
  <si>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</si>
  <si>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</si>
  <si>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</si>
  <si>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</si>
  <si>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</si>
  <si>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</si>
  <si>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</si>
  <si>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</si>
  <si>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</si>
  <si>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</si>
  <si>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</si>
  <si>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</si>
  <si>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</si>
  <si>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</si>
  <si>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</si>
  <si>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</si>
  <si>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</si>
  <si>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</si>
  <si>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</si>
  <si>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</si>
  <si>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</si>
  <si>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</si>
  <si>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</si>
  <si>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</si>
  <si>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</si>
  <si>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</si>
  <si>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</si>
  <si>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</si>
  <si>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</si>
  <si>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</si>
  <si>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</si>
  <si>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</si>
  <si>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</si>
  <si>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</si>
  <si>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</si>
  <si>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</si>
  <si>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</si>
  <si>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</si>
  <si>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</si>
  <si>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</si>
  <si>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</si>
  <si>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</si>
  <si>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</si>
  <si>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</si>
  <si>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</si>
  <si>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</si>
  <si>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</si>
  <si>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</si>
  <si>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</si>
  <si>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</si>
  <si>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</si>
  <si>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</si>
  <si>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</si>
  <si>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</si>
  <si>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</si>
  <si>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</si>
  <si>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</si>
  <si>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</si>
  <si>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</si>
  <si>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</si>
  <si>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</si>
  <si>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</si>
  <si>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</si>
  <si>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</si>
  <si>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</si>
  <si>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</si>
  <si>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</si>
  <si>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</si>
  <si>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</si>
  <si>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</si>
  <si>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</si>
  <si>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</si>
  <si>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</si>
  <si>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</si>
  <si>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</si>
  <si>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</si>
  <si>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</si>
  <si>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</si>
  <si>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</si>
  <si>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</si>
  <si>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2016 году в соответствии с решением Совета муниципального образования Каневской район по состоянию на 01.01.2017 г.</t>
  </si>
  <si>
    <t>Показатели кассовых поступлений в 2016 году (по состоянию на 01.01.2017 г.) в бюджет района</t>
  </si>
  <si>
    <t>на 01 октябрь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</si>
</sst>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164" fontId="6" fillId="42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4" t="s">
        <v>179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76" t="s">
        <v>227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78" t="s">
        <v>9</v>
      </c>
      <c r="B6" s="78"/>
      <c r="C6" s="78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79" t="s">
        <v>13</v>
      </c>
      <c r="B11" s="75" t="s">
        <v>14</v>
      </c>
      <c r="C11" s="75"/>
      <c r="D11" s="75"/>
      <c r="E11" s="75"/>
      <c r="F11" s="75"/>
      <c r="G11" s="75"/>
      <c r="H11" s="75"/>
      <c r="I11" s="75"/>
      <c r="J11" s="75" t="s">
        <v>15</v>
      </c>
      <c r="K11" s="75" t="s">
        <v>60</v>
      </c>
      <c r="L11" s="77" t="s">
        <v>225</v>
      </c>
      <c r="M11" s="77" t="s">
        <v>226</v>
      </c>
      <c r="N11" s="77" t="s">
        <v>197</v>
      </c>
      <c r="O11" s="77" t="s">
        <v>218</v>
      </c>
      <c r="P11" s="82" t="s">
        <v>219</v>
      </c>
      <c r="Q11" s="77" t="s">
        <v>220</v>
      </c>
    </row>
    <row r="12" spans="1:17" s="10" customFormat="1" ht="15">
      <c r="A12" s="80"/>
      <c r="B12" s="75" t="s">
        <v>59</v>
      </c>
      <c r="C12" s="75" t="s">
        <v>16</v>
      </c>
      <c r="D12" s="75"/>
      <c r="E12" s="75"/>
      <c r="F12" s="75"/>
      <c r="G12" s="75"/>
      <c r="H12" s="75" t="s">
        <v>17</v>
      </c>
      <c r="I12" s="75"/>
      <c r="J12" s="75"/>
      <c r="K12" s="75"/>
      <c r="L12" s="77"/>
      <c r="M12" s="77"/>
      <c r="N12" s="77"/>
      <c r="O12" s="77"/>
      <c r="P12" s="83"/>
      <c r="Q12" s="77"/>
    </row>
    <row r="13" spans="1:17" s="10" customFormat="1" ht="156.75" customHeight="1">
      <c r="A13" s="81"/>
      <c r="B13" s="75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5"/>
      <c r="K13" s="75"/>
      <c r="L13" s="77"/>
      <c r="M13" s="77"/>
      <c r="N13" s="77"/>
      <c r="O13" s="77"/>
      <c r="P13" s="84"/>
      <c r="Q13" s="7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43941.8</v>
      </c>
      <c r="M14" s="58">
        <f>M15+M24+M30+M44+M65+M161+M102+M101</f>
        <v>24644.24</v>
      </c>
      <c r="N14" s="58">
        <f>N15+N24+N30+N44+N65+N161+N102+N101</f>
        <v>43941.8</v>
      </c>
      <c r="O14" s="58">
        <f>O15+O24+O30+O44+O65+O161+O102</f>
        <v>27717.4</v>
      </c>
      <c r="P14" s="58">
        <f>P15+P24+P30+P44+P65+P161+P102</f>
        <v>28456.5</v>
      </c>
      <c r="Q14" s="58">
        <f>Q15+Q24+Q30+Q44+Q65+Q161+Q102</f>
        <v>28456.5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8100</v>
      </c>
      <c r="M15" s="35">
        <f t="shared" si="0"/>
        <v>6914.56</v>
      </c>
      <c r="N15" s="35">
        <f t="shared" si="0"/>
        <v>8100</v>
      </c>
      <c r="O15" s="35">
        <f t="shared" si="0"/>
        <v>8540</v>
      </c>
      <c r="P15" s="35">
        <f t="shared" si="0"/>
        <v>8800</v>
      </c>
      <c r="Q15" s="35">
        <f t="shared" si="0"/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8100</v>
      </c>
      <c r="M19" s="24">
        <f t="shared" si="1"/>
        <v>6914.56</v>
      </c>
      <c r="N19" s="24">
        <f t="shared" si="1"/>
        <v>8100</v>
      </c>
      <c r="O19" s="24">
        <f t="shared" si="1"/>
        <v>8540</v>
      </c>
      <c r="P19" s="24">
        <f t="shared" si="1"/>
        <v>8800</v>
      </c>
      <c r="Q19" s="24">
        <f t="shared" si="1"/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2">
        <v>8065</v>
      </c>
      <c r="M20" s="72">
        <v>6879.34</v>
      </c>
      <c r="N20" s="31">
        <v>8065</v>
      </c>
      <c r="O20" s="31">
        <v>8540</v>
      </c>
      <c r="P20" s="31">
        <v>8800</v>
      </c>
      <c r="Q20" s="31">
        <v>8800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72">
        <v>28.8</v>
      </c>
      <c r="M21" s="72">
        <v>28.85</v>
      </c>
      <c r="N21" s="31">
        <v>28.8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72">
        <v>6.2</v>
      </c>
      <c r="M22" s="72">
        <v>6.37</v>
      </c>
      <c r="N22" s="31">
        <v>6.2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72">
        <v>0</v>
      </c>
      <c r="M23" s="72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4742.8</v>
      </c>
      <c r="M24" s="35">
        <f t="shared" si="2"/>
        <v>3547.2299999999996</v>
      </c>
      <c r="N24" s="35">
        <f t="shared" si="2"/>
        <v>4742.8</v>
      </c>
      <c r="O24" s="35">
        <f t="shared" si="2"/>
        <v>4899.9</v>
      </c>
      <c r="P24" s="35">
        <f t="shared" si="2"/>
        <v>5069</v>
      </c>
      <c r="Q24" s="35">
        <f t="shared" si="2"/>
        <v>5069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4742.8</v>
      </c>
      <c r="M25" s="31">
        <f t="shared" si="3"/>
        <v>3547.2299999999996</v>
      </c>
      <c r="N25" s="31">
        <f>N26+N27+N28+N29</f>
        <v>4742.8</v>
      </c>
      <c r="O25" s="31">
        <f t="shared" si="3"/>
        <v>4899.9</v>
      </c>
      <c r="P25" s="31">
        <f t="shared" si="3"/>
        <v>5069</v>
      </c>
      <c r="Q25" s="31">
        <f t="shared" si="3"/>
        <v>5069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72">
        <v>1519.2</v>
      </c>
      <c r="M26" s="72">
        <v>1434.36</v>
      </c>
      <c r="N26" s="31">
        <v>1519.2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72">
        <v>15.6</v>
      </c>
      <c r="M27" s="72">
        <v>15.21</v>
      </c>
      <c r="N27" s="31">
        <v>15.6</v>
      </c>
      <c r="O27" s="31">
        <v>100</v>
      </c>
      <c r="P27" s="31">
        <v>100</v>
      </c>
      <c r="Q27" s="31">
        <v>100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72">
        <v>3208</v>
      </c>
      <c r="M28" s="72">
        <v>2394.5</v>
      </c>
      <c r="N28" s="31">
        <v>3208</v>
      </c>
      <c r="O28" s="31">
        <v>3299.9</v>
      </c>
      <c r="P28" s="31">
        <v>3469</v>
      </c>
      <c r="Q28" s="31">
        <v>3469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</v>
      </c>
      <c r="M29" s="31">
        <v>-296.84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1250</v>
      </c>
      <c r="M30" s="35">
        <f t="shared" si="4"/>
        <v>1215.03</v>
      </c>
      <c r="N30" s="35">
        <f t="shared" si="4"/>
        <v>1250</v>
      </c>
      <c r="O30" s="35">
        <f t="shared" si="4"/>
        <v>1700</v>
      </c>
      <c r="P30" s="35">
        <f t="shared" si="4"/>
        <v>1900</v>
      </c>
      <c r="Q30" s="35">
        <f t="shared" si="4"/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1250</v>
      </c>
      <c r="M40" s="31">
        <f t="shared" si="5"/>
        <v>1215.03</v>
      </c>
      <c r="N40" s="31">
        <f t="shared" si="5"/>
        <v>1250</v>
      </c>
      <c r="O40" s="31">
        <f t="shared" si="5"/>
        <v>1700</v>
      </c>
      <c r="P40" s="31">
        <f t="shared" si="5"/>
        <v>1900</v>
      </c>
      <c r="Q40" s="31">
        <f t="shared" si="5"/>
        <v>1900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72">
        <v>1250</v>
      </c>
      <c r="M41" s="72">
        <v>1215.03</v>
      </c>
      <c r="N41" s="31">
        <v>1250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>L45+L47+L48+L46</f>
        <v>10420</v>
      </c>
      <c r="M44" s="35">
        <f>M45+M47+M48+M46</f>
        <v>5536.3099999999995</v>
      </c>
      <c r="N44" s="35">
        <f>N45+N47+N48+N46</f>
        <v>10420</v>
      </c>
      <c r="O44" s="35">
        <f>O45+O47+O48</f>
        <v>10160</v>
      </c>
      <c r="P44" s="35">
        <f>P45+P47+P48</f>
        <v>10270</v>
      </c>
      <c r="Q44" s="35">
        <f>Q45+Q47+Q48</f>
        <v>10270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v>0</v>
      </c>
      <c r="M45" s="43">
        <v>0</v>
      </c>
      <c r="N45" s="43">
        <v>0</v>
      </c>
      <c r="O45" s="43">
        <f>O46</f>
        <v>1360</v>
      </c>
      <c r="P45" s="43">
        <f>P46</f>
        <v>1370</v>
      </c>
      <c r="Q45" s="43">
        <f>Q46</f>
        <v>1370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1700</v>
      </c>
      <c r="M46" s="31">
        <v>372.03</v>
      </c>
      <c r="N46" s="31">
        <v>1700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6" ref="L48:Q48">SUM(L49:L53)</f>
        <v>8720</v>
      </c>
      <c r="M48" s="43">
        <f t="shared" si="6"/>
        <v>5164.28</v>
      </c>
      <c r="N48" s="43">
        <f t="shared" si="6"/>
        <v>8720</v>
      </c>
      <c r="O48" s="43">
        <f t="shared" si="6"/>
        <v>8800</v>
      </c>
      <c r="P48" s="43">
        <f t="shared" si="6"/>
        <v>8900</v>
      </c>
      <c r="Q48" s="43">
        <f t="shared" si="6"/>
        <v>8900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3689</v>
      </c>
      <c r="M49" s="31">
        <v>3689.31</v>
      </c>
      <c r="N49" s="31">
        <v>3689</v>
      </c>
      <c r="O49" s="31">
        <v>3450</v>
      </c>
      <c r="P49" s="31">
        <v>3500</v>
      </c>
      <c r="Q49" s="31">
        <v>3500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5031</v>
      </c>
      <c r="M50" s="31">
        <v>1474.97</v>
      </c>
      <c r="N50" s="31">
        <v>5031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7" ref="L65:Q65">L69+L71</f>
        <v>12.4</v>
      </c>
      <c r="M65" s="47">
        <f t="shared" si="7"/>
        <v>12.49</v>
      </c>
      <c r="N65" s="47">
        <f>N71+N69</f>
        <v>12.4</v>
      </c>
      <c r="O65" s="47">
        <f t="shared" si="7"/>
        <v>0</v>
      </c>
      <c r="P65" s="47">
        <f t="shared" si="7"/>
        <v>0</v>
      </c>
      <c r="Q65" s="47">
        <f t="shared" si="7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8" ref="L69:Q69">L70</f>
        <v>2.4</v>
      </c>
      <c r="M69" s="47">
        <f t="shared" si="8"/>
        <v>2.43</v>
      </c>
      <c r="N69" s="47">
        <v>2.4</v>
      </c>
      <c r="O69" s="47">
        <f t="shared" si="8"/>
        <v>0</v>
      </c>
      <c r="P69" s="47">
        <f t="shared" si="8"/>
        <v>0</v>
      </c>
      <c r="Q69" s="47">
        <f t="shared" si="8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2.4</v>
      </c>
      <c r="M70" s="31">
        <v>2.43</v>
      </c>
      <c r="N70" s="31">
        <v>2.4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9" ref="L71:Q72">L72</f>
        <v>10</v>
      </c>
      <c r="M71" s="43">
        <f t="shared" si="9"/>
        <v>10.06</v>
      </c>
      <c r="N71" s="43">
        <f t="shared" si="9"/>
        <v>10</v>
      </c>
      <c r="O71" s="43">
        <f t="shared" si="9"/>
        <v>0</v>
      </c>
      <c r="P71" s="43">
        <f t="shared" si="9"/>
        <v>0</v>
      </c>
      <c r="Q71" s="43">
        <f t="shared" si="9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9"/>
        <v>10</v>
      </c>
      <c r="M72" s="47">
        <f t="shared" si="9"/>
        <v>10.06</v>
      </c>
      <c r="N72" s="47">
        <f>N73</f>
        <v>10</v>
      </c>
      <c r="O72" s="47">
        <f t="shared" si="9"/>
        <v>0</v>
      </c>
      <c r="P72" s="47">
        <f t="shared" si="9"/>
        <v>0</v>
      </c>
      <c r="Q72" s="47">
        <f t="shared" si="9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10</v>
      </c>
      <c r="M73" s="31">
        <v>10.06</v>
      </c>
      <c r="N73" s="31">
        <v>10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0" ref="L74:Q74">L75</f>
        <v>0</v>
      </c>
      <c r="M74" s="35">
        <f t="shared" si="10"/>
        <v>0</v>
      </c>
      <c r="N74" s="35">
        <f t="shared" si="10"/>
        <v>0</v>
      </c>
      <c r="O74" s="35">
        <f t="shared" si="10"/>
        <v>0</v>
      </c>
      <c r="P74" s="35">
        <f t="shared" si="10"/>
        <v>0</v>
      </c>
      <c r="Q74" s="35">
        <f t="shared" si="10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1" ref="L75:Q75">L76+L77+L78+L79+L80</f>
        <v>0</v>
      </c>
      <c r="M75" s="43">
        <f t="shared" si="11"/>
        <v>0</v>
      </c>
      <c r="N75" s="43">
        <f t="shared" si="11"/>
        <v>0</v>
      </c>
      <c r="O75" s="43">
        <f t="shared" si="11"/>
        <v>0</v>
      </c>
      <c r="P75" s="43">
        <f t="shared" si="11"/>
        <v>0</v>
      </c>
      <c r="Q75" s="43">
        <f t="shared" si="11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2" ref="L82:Q82">L83</f>
        <v>0</v>
      </c>
      <c r="M82" s="53">
        <f t="shared" si="12"/>
        <v>0</v>
      </c>
      <c r="N82" s="53">
        <f t="shared" si="12"/>
        <v>0</v>
      </c>
      <c r="O82" s="53">
        <f t="shared" si="12"/>
        <v>0</v>
      </c>
      <c r="P82" s="53">
        <f t="shared" si="12"/>
        <v>0</v>
      </c>
      <c r="Q82" s="53">
        <f t="shared" si="12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3" ref="L85:Q85">L86</f>
        <v>0</v>
      </c>
      <c r="M85" s="53">
        <f t="shared" si="13"/>
        <v>0</v>
      </c>
      <c r="N85" s="53">
        <f t="shared" si="13"/>
        <v>0</v>
      </c>
      <c r="O85" s="53">
        <f t="shared" si="13"/>
        <v>0</v>
      </c>
      <c r="P85" s="53">
        <f t="shared" si="13"/>
        <v>0</v>
      </c>
      <c r="Q85" s="53">
        <f t="shared" si="13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4" ref="L93:Q93">L94</f>
        <v>0</v>
      </c>
      <c r="M93" s="31">
        <f t="shared" si="14"/>
        <v>0</v>
      </c>
      <c r="N93" s="31">
        <f t="shared" si="14"/>
        <v>0</v>
      </c>
      <c r="O93" s="31">
        <f t="shared" si="14"/>
        <v>0</v>
      </c>
      <c r="P93" s="31">
        <f t="shared" si="14"/>
        <v>0</v>
      </c>
      <c r="Q93" s="31">
        <f t="shared" si="14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5" ref="L95:Q95">L96+L99</f>
        <v>0</v>
      </c>
      <c r="M95" s="53">
        <f t="shared" si="15"/>
        <v>0</v>
      </c>
      <c r="N95" s="53">
        <f t="shared" si="15"/>
        <v>0</v>
      </c>
      <c r="O95" s="53">
        <f t="shared" si="15"/>
        <v>0</v>
      </c>
      <c r="P95" s="53">
        <f t="shared" si="15"/>
        <v>0</v>
      </c>
      <c r="Q95" s="53">
        <f t="shared" si="15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6" ref="L96:Q96">L97+L98</f>
        <v>0</v>
      </c>
      <c r="M96" s="31">
        <f t="shared" si="16"/>
        <v>0</v>
      </c>
      <c r="N96" s="31">
        <f t="shared" si="16"/>
        <v>0</v>
      </c>
      <c r="O96" s="31">
        <f t="shared" si="16"/>
        <v>0</v>
      </c>
      <c r="P96" s="31">
        <f t="shared" si="16"/>
        <v>0</v>
      </c>
      <c r="Q96" s="31">
        <f t="shared" si="16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7" ref="L99:Q99">L100</f>
        <v>0</v>
      </c>
      <c r="M99" s="31">
        <f t="shared" si="17"/>
        <v>0</v>
      </c>
      <c r="N99" s="31">
        <f t="shared" si="17"/>
        <v>0</v>
      </c>
      <c r="O99" s="31">
        <f t="shared" si="17"/>
        <v>0</v>
      </c>
      <c r="P99" s="31">
        <f t="shared" si="17"/>
        <v>0</v>
      </c>
      <c r="Q99" s="31">
        <f t="shared" si="17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223</v>
      </c>
      <c r="B101" s="37" t="s">
        <v>129</v>
      </c>
      <c r="C101" s="37" t="s">
        <v>46</v>
      </c>
      <c r="D101" s="37" t="s">
        <v>221</v>
      </c>
      <c r="E101" s="37" t="s">
        <v>34</v>
      </c>
      <c r="F101" s="37" t="s">
        <v>222</v>
      </c>
      <c r="G101" s="37" t="s">
        <v>165</v>
      </c>
      <c r="H101" s="37" t="s">
        <v>28</v>
      </c>
      <c r="I101" s="37" t="s">
        <v>175</v>
      </c>
      <c r="J101" s="33" t="s">
        <v>224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18" ref="L102:Q102">L103+L106</f>
        <v>10.5</v>
      </c>
      <c r="M102" s="35">
        <f t="shared" si="18"/>
        <v>11.5</v>
      </c>
      <c r="N102" s="35">
        <f t="shared" si="18"/>
        <v>10.5</v>
      </c>
      <c r="O102" s="35">
        <f t="shared" si="18"/>
        <v>0</v>
      </c>
      <c r="P102" s="35">
        <f t="shared" si="18"/>
        <v>0</v>
      </c>
      <c r="Q102" s="35">
        <f t="shared" si="18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211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19" ref="L103:Q103">L104+L105</f>
        <v>10</v>
      </c>
      <c r="M103" s="53">
        <f t="shared" si="19"/>
        <v>10</v>
      </c>
      <c r="N103" s="53">
        <f t="shared" si="19"/>
        <v>10</v>
      </c>
      <c r="O103" s="53">
        <f t="shared" si="19"/>
        <v>0</v>
      </c>
      <c r="P103" s="53">
        <f t="shared" si="19"/>
        <v>0</v>
      </c>
      <c r="Q103" s="53">
        <f t="shared" si="19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211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212</v>
      </c>
      <c r="K105" s="30" t="s">
        <v>31</v>
      </c>
      <c r="L105" s="31">
        <v>10</v>
      </c>
      <c r="M105" s="31">
        <v>10</v>
      </c>
      <c r="N105" s="31">
        <v>10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214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213</v>
      </c>
      <c r="K106" s="30" t="s">
        <v>31</v>
      </c>
      <c r="L106" s="53">
        <f aca="true" t="shared" si="20" ref="L106:Q106">L107</f>
        <v>0.5</v>
      </c>
      <c r="M106" s="53">
        <f t="shared" si="20"/>
        <v>1.5</v>
      </c>
      <c r="N106" s="53">
        <f t="shared" si="20"/>
        <v>0.5</v>
      </c>
      <c r="O106" s="53">
        <f t="shared" si="20"/>
        <v>0</v>
      </c>
      <c r="P106" s="53">
        <f t="shared" si="20"/>
        <v>0</v>
      </c>
      <c r="Q106" s="53">
        <f t="shared" si="20"/>
        <v>0</v>
      </c>
    </row>
    <row r="107" spans="1:17" ht="90">
      <c r="A107" s="55" t="s">
        <v>140</v>
      </c>
      <c r="B107" s="37" t="s">
        <v>215</v>
      </c>
      <c r="C107" s="37">
        <v>1</v>
      </c>
      <c r="D107" s="37" t="s">
        <v>141</v>
      </c>
      <c r="E107" s="37" t="s">
        <v>214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216</v>
      </c>
      <c r="K107" s="33" t="s">
        <v>31</v>
      </c>
      <c r="L107" s="31">
        <v>0.5</v>
      </c>
      <c r="M107" s="31">
        <v>1.5</v>
      </c>
      <c r="N107" s="31">
        <v>0.5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1" ref="L112:Q112">L113</f>
        <v>0</v>
      </c>
      <c r="M112" s="53">
        <f t="shared" si="21"/>
        <v>0</v>
      </c>
      <c r="N112" s="53">
        <f t="shared" si="21"/>
        <v>0</v>
      </c>
      <c r="O112" s="53">
        <f t="shared" si="21"/>
        <v>0</v>
      </c>
      <c r="P112" s="53">
        <f t="shared" si="21"/>
        <v>0</v>
      </c>
      <c r="Q112" s="53">
        <f t="shared" si="21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2" ref="L114:Q114">L115</f>
        <v>0</v>
      </c>
      <c r="M114" s="53">
        <f t="shared" si="22"/>
        <v>0</v>
      </c>
      <c r="N114" s="53">
        <f t="shared" si="22"/>
        <v>0</v>
      </c>
      <c r="O114" s="53">
        <f t="shared" si="22"/>
        <v>0</v>
      </c>
      <c r="P114" s="53">
        <f t="shared" si="22"/>
        <v>0</v>
      </c>
      <c r="Q114" s="53">
        <f t="shared" si="22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3" ref="L117:Q117">L118+L119+L120+L121+L122+L123+L124+L125+L126</f>
        <v>0</v>
      </c>
      <c r="M117" s="53">
        <f t="shared" si="23"/>
        <v>0</v>
      </c>
      <c r="N117" s="53">
        <f t="shared" si="23"/>
        <v>0</v>
      </c>
      <c r="O117" s="53">
        <f t="shared" si="23"/>
        <v>0</v>
      </c>
      <c r="P117" s="53">
        <f t="shared" si="23"/>
        <v>0</v>
      </c>
      <c r="Q117" s="53">
        <f t="shared" si="23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4" ref="L133:Q133">L134+L135</f>
        <v>0</v>
      </c>
      <c r="M133" s="53">
        <f t="shared" si="24"/>
        <v>0</v>
      </c>
      <c r="N133" s="53">
        <f t="shared" si="24"/>
        <v>0</v>
      </c>
      <c r="O133" s="53">
        <f t="shared" si="24"/>
        <v>0</v>
      </c>
      <c r="P133" s="53">
        <f t="shared" si="24"/>
        <v>0</v>
      </c>
      <c r="Q133" s="53">
        <f t="shared" si="24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5" ref="L155:Q155">L156+L157</f>
        <v>0</v>
      </c>
      <c r="M155" s="53">
        <f t="shared" si="25"/>
        <v>0</v>
      </c>
      <c r="N155" s="53">
        <f t="shared" si="25"/>
        <v>0</v>
      </c>
      <c r="O155" s="53">
        <f t="shared" si="25"/>
        <v>0</v>
      </c>
      <c r="P155" s="53">
        <f t="shared" si="25"/>
        <v>0</v>
      </c>
      <c r="Q155" s="53">
        <f t="shared" si="25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6" ref="L158:Q158">L159+L160</f>
        <v>0</v>
      </c>
      <c r="M158" s="53">
        <f t="shared" si="26"/>
        <v>0</v>
      </c>
      <c r="N158" s="53">
        <f t="shared" si="26"/>
        <v>0</v>
      </c>
      <c r="O158" s="53">
        <f t="shared" si="26"/>
        <v>0</v>
      </c>
      <c r="P158" s="53">
        <f t="shared" si="26"/>
        <v>0</v>
      </c>
      <c r="Q158" s="53">
        <f t="shared" si="26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7" ref="L161:Q161">SUM(L162+L184)</f>
        <v>19406.1</v>
      </c>
      <c r="M161" s="67">
        <f t="shared" si="27"/>
        <v>7407.12</v>
      </c>
      <c r="N161" s="67">
        <f t="shared" si="27"/>
        <v>19406.1</v>
      </c>
      <c r="O161" s="67">
        <f t="shared" si="27"/>
        <v>2417.5</v>
      </c>
      <c r="P161" s="67">
        <f t="shared" si="27"/>
        <v>2417.5</v>
      </c>
      <c r="Q161" s="67">
        <f t="shared" si="27"/>
        <v>2417.5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28" ref="L162:Q162">L164+L165+L167+L170+L171</f>
        <v>19406.1</v>
      </c>
      <c r="M162" s="67">
        <f t="shared" si="28"/>
        <v>7407.12</v>
      </c>
      <c r="N162" s="67">
        <f t="shared" si="28"/>
        <v>19406.1</v>
      </c>
      <c r="O162" s="67">
        <f t="shared" si="28"/>
        <v>2417.5</v>
      </c>
      <c r="P162" s="67">
        <f t="shared" si="28"/>
        <v>2417.5</v>
      </c>
      <c r="Q162" s="67">
        <f t="shared" si="28"/>
        <v>2417.5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202</v>
      </c>
      <c r="F164" s="37" t="s">
        <v>203</v>
      </c>
      <c r="G164" s="37" t="s">
        <v>165</v>
      </c>
      <c r="H164" s="37" t="s">
        <v>28</v>
      </c>
      <c r="I164" s="37" t="s">
        <v>2</v>
      </c>
      <c r="J164" s="33" t="s">
        <v>201</v>
      </c>
      <c r="K164" s="33" t="s">
        <v>192</v>
      </c>
      <c r="L164" s="66">
        <v>12736</v>
      </c>
      <c r="M164" s="66">
        <v>4373.87</v>
      </c>
      <c r="N164" s="66">
        <v>12736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200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73">
        <v>6039.6</v>
      </c>
      <c r="M165" s="73">
        <v>2521.97</v>
      </c>
      <c r="N165" s="66">
        <v>6039.6</v>
      </c>
      <c r="O165" s="66">
        <v>2032.9</v>
      </c>
      <c r="P165" s="66">
        <v>2032.9</v>
      </c>
      <c r="Q165" s="66">
        <v>2032.9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206</v>
      </c>
      <c r="K167" s="33" t="s">
        <v>190</v>
      </c>
      <c r="L167" s="68">
        <f aca="true" t="shared" si="29" ref="L167:Q167">L168+L169</f>
        <v>375.5</v>
      </c>
      <c r="M167" s="68">
        <f t="shared" si="29"/>
        <v>256.28</v>
      </c>
      <c r="N167" s="68">
        <f t="shared" si="29"/>
        <v>375.5</v>
      </c>
      <c r="O167" s="68">
        <f t="shared" si="29"/>
        <v>384.6</v>
      </c>
      <c r="P167" s="68">
        <f t="shared" si="29"/>
        <v>384.6</v>
      </c>
      <c r="Q167" s="68">
        <f t="shared" si="29"/>
        <v>384.6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73">
        <v>3.8</v>
      </c>
      <c r="M168" s="66">
        <v>3.8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198</v>
      </c>
      <c r="F169" s="37" t="s">
        <v>199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371.7</v>
      </c>
      <c r="M169" s="66">
        <v>252.48</v>
      </c>
      <c r="N169" s="66">
        <v>371.7</v>
      </c>
      <c r="O169" s="66">
        <v>380.8</v>
      </c>
      <c r="P169" s="66">
        <v>380.8</v>
      </c>
      <c r="Q169" s="66">
        <v>380.8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205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204</v>
      </c>
      <c r="K170" s="33" t="s">
        <v>190</v>
      </c>
      <c r="L170" s="66">
        <v>45</v>
      </c>
      <c r="M170" s="66">
        <v>45</v>
      </c>
      <c r="N170" s="66">
        <v>45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207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208</v>
      </c>
      <c r="K171" s="33" t="s">
        <v>190</v>
      </c>
      <c r="L171" s="66">
        <f>L173</f>
        <v>210</v>
      </c>
      <c r="M171" s="66">
        <f aca="true" t="shared" si="30" ref="M171:Q172">M172</f>
        <v>210</v>
      </c>
      <c r="N171" s="66">
        <f t="shared" si="30"/>
        <v>210</v>
      </c>
      <c r="O171" s="66">
        <f t="shared" si="30"/>
        <v>0</v>
      </c>
      <c r="P171" s="66">
        <f t="shared" si="30"/>
        <v>0</v>
      </c>
      <c r="Q171" s="66">
        <f t="shared" si="30"/>
        <v>0</v>
      </c>
    </row>
    <row r="172" spans="1:17" s="8" customFormat="1" ht="52.5" customHeight="1">
      <c r="A172" s="33" t="s">
        <v>209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217</v>
      </c>
      <c r="K172" s="33" t="s">
        <v>190</v>
      </c>
      <c r="L172" s="66">
        <f>L173</f>
        <v>210</v>
      </c>
      <c r="M172" s="66">
        <f t="shared" si="30"/>
        <v>210</v>
      </c>
      <c r="N172" s="66">
        <f t="shared" si="30"/>
        <v>210</v>
      </c>
      <c r="O172" s="66">
        <f t="shared" si="30"/>
        <v>0</v>
      </c>
      <c r="P172" s="66">
        <f t="shared" si="30"/>
        <v>0</v>
      </c>
      <c r="Q172" s="66">
        <f t="shared" si="30"/>
        <v>0</v>
      </c>
    </row>
    <row r="173" spans="1:17" s="8" customFormat="1" ht="60">
      <c r="A173" s="33" t="s">
        <v>209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210</v>
      </c>
      <c r="K173" s="33" t="s">
        <v>190</v>
      </c>
      <c r="L173" s="66">
        <v>210</v>
      </c>
      <c r="M173" s="66">
        <v>210</v>
      </c>
      <c r="N173" s="66">
        <v>210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2018-11-08T10:12:56Z</dcterms:modified>
  <cp:category/>
  <cp:version/>
  <cp:contentType/>
  <cp:contentStatus/>
</cp:coreProperties>
</file>