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8" windowWidth="19152" windowHeight="10920"/>
  </bookViews>
  <sheets>
    <sheet name="готовый 1 и 2 (2)" sheetId="2" r:id="rId1"/>
  </sheets>
  <definedNames>
    <definedName name="_xlnm._FilterDatabase" localSheetId="0" hidden="1">'готовый 1 и 2 (2)'!$F$15:$Z$111</definedName>
    <definedName name="_xlnm.Print_Titles" localSheetId="0">'готовый 1 и 2 (2)'!$11:$13</definedName>
  </definedNames>
  <calcPr calcId="145621"/>
</workbook>
</file>

<file path=xl/calcChain.xml><?xml version="1.0" encoding="utf-8"?>
<calcChain xmlns="http://schemas.openxmlformats.org/spreadsheetml/2006/main">
  <c r="R58" i="2" l="1"/>
  <c r="R17" i="2"/>
  <c r="S32" i="2" l="1"/>
  <c r="S31" i="2" s="1"/>
  <c r="R100" i="2" l="1"/>
  <c r="R95" i="2"/>
  <c r="R91" i="2"/>
  <c r="T100" i="2" l="1"/>
  <c r="T93" i="2"/>
  <c r="R87" i="2" l="1"/>
  <c r="S91" i="2" l="1"/>
  <c r="R102" i="2" l="1"/>
  <c r="S102" i="2" l="1"/>
  <c r="Q102" i="2"/>
  <c r="Q82" i="2"/>
  <c r="Q87" i="2" l="1"/>
  <c r="R103" i="2" l="1"/>
  <c r="S82" i="2"/>
  <c r="R82" i="2"/>
  <c r="S38" i="2" l="1"/>
  <c r="S49" i="2" l="1"/>
  <c r="R49" i="2"/>
  <c r="T58" i="2" l="1"/>
  <c r="S58" i="2" l="1"/>
  <c r="Q91" i="2" l="1"/>
  <c r="Q58" i="2"/>
  <c r="Q49" i="2"/>
  <c r="R46" i="2"/>
  <c r="R45" i="2" s="1"/>
  <c r="S46" i="2"/>
  <c r="Q46" i="2"/>
  <c r="R42" i="2"/>
  <c r="S42" i="2"/>
  <c r="Q42" i="2"/>
  <c r="R37" i="2" l="1"/>
  <c r="S37" i="2"/>
  <c r="Q37" i="2"/>
  <c r="R38" i="2"/>
  <c r="Q38" i="2"/>
  <c r="R32" i="2"/>
  <c r="R16" i="2" l="1"/>
  <c r="S53" i="2"/>
  <c r="R93" i="2"/>
  <c r="T32" i="2"/>
  <c r="T31" i="2" s="1"/>
  <c r="S107" i="2"/>
  <c r="S106" i="2" s="1"/>
  <c r="S103" i="2"/>
  <c r="S100" i="2"/>
  <c r="S95" i="2"/>
  <c r="S78" i="2"/>
  <c r="S77" i="2" s="1"/>
  <c r="S75" i="2"/>
  <c r="S17" i="2"/>
  <c r="S16" i="2" s="1"/>
  <c r="T17" i="2"/>
  <c r="T16" i="2" s="1"/>
  <c r="Q17" i="2"/>
  <c r="Q16" i="2" s="1"/>
  <c r="R31" i="2"/>
  <c r="Q32" i="2"/>
  <c r="Q31" i="2" s="1"/>
  <c r="T38" i="2"/>
  <c r="T37" i="2" s="1"/>
  <c r="T42" i="2"/>
  <c r="T46" i="2"/>
  <c r="T49" i="2"/>
  <c r="T55" i="2"/>
  <c r="T54" i="2" s="1"/>
  <c r="T53" i="2" s="1"/>
  <c r="Q53" i="2"/>
  <c r="R53" i="2"/>
  <c r="T67" i="2"/>
  <c r="T66" i="2" s="1"/>
  <c r="R69" i="2"/>
  <c r="T72" i="2"/>
  <c r="T75" i="2"/>
  <c r="R75" i="2"/>
  <c r="Q75" i="2"/>
  <c r="T78" i="2"/>
  <c r="T77" i="2" s="1"/>
  <c r="Q78" i="2"/>
  <c r="Q77" i="2" s="1"/>
  <c r="R78" i="2"/>
  <c r="R77" i="2" s="1"/>
  <c r="T91" i="2"/>
  <c r="T95" i="2"/>
  <c r="T98" i="2"/>
  <c r="T103" i="2"/>
  <c r="T102" i="2" s="1"/>
  <c r="T107" i="2"/>
  <c r="T106" i="2" s="1"/>
  <c r="Q95" i="2"/>
  <c r="Q98" i="2"/>
  <c r="Q100" i="2"/>
  <c r="Q103" i="2"/>
  <c r="R107" i="2"/>
  <c r="R106" i="2" s="1"/>
  <c r="Q107" i="2"/>
  <c r="Q106" i="2" s="1"/>
  <c r="S45" i="2" l="1"/>
  <c r="S41" i="2" s="1"/>
  <c r="T82" i="2"/>
  <c r="T90" i="2"/>
  <c r="S97" i="2"/>
  <c r="S90" i="2"/>
  <c r="R90" i="2"/>
  <c r="R97" i="2"/>
  <c r="Q90" i="2"/>
  <c r="T69" i="2"/>
  <c r="S69" i="2"/>
  <c r="T97" i="2"/>
  <c r="Q69" i="2"/>
  <c r="R41" i="2"/>
  <c r="R15" i="2" s="1"/>
  <c r="Q97" i="2"/>
  <c r="T45" i="2"/>
  <c r="Q45" i="2"/>
  <c r="Q41" i="2" s="1"/>
  <c r="Q15" i="2" s="1"/>
  <c r="T41" i="2"/>
  <c r="R81" i="2" l="1"/>
  <c r="R80" i="2" s="1"/>
  <c r="R14" i="2" s="1"/>
  <c r="S81" i="2"/>
  <c r="S80" i="2" s="1"/>
  <c r="Q81" i="2"/>
  <c r="Q80" i="2" s="1"/>
  <c r="S15" i="2"/>
  <c r="Q14" i="2"/>
  <c r="T81" i="2"/>
  <c r="T80" i="2" s="1"/>
  <c r="S14" i="2" l="1"/>
  <c r="T15" i="2"/>
  <c r="T14" i="2" s="1"/>
</calcChain>
</file>

<file path=xl/sharedStrings.xml><?xml version="1.0" encoding="utf-8"?>
<sst xmlns="http://schemas.openxmlformats.org/spreadsheetml/2006/main" count="1016" uniqueCount="192">
  <si>
    <t>Безвозмездные поступления от других бюджетов бюджетной системы Российской Федерации</t>
  </si>
  <si>
    <t>999</t>
  </si>
  <si>
    <t>024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</si>
  <si>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</si>
  <si>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</si>
  <si>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</si>
  <si>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</si>
  <si>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</si>
  <si>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</si>
  <si>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</si>
  <si>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</si>
  <si>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</si>
  <si>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</si>
  <si>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</si>
  <si>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</si>
  <si>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</si>
  <si>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</si>
  <si>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</si>
  <si>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</si>
  <si>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</si>
  <si>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00</t>
  </si>
  <si>
    <t>000</t>
  </si>
  <si>
    <t>0000</t>
  </si>
  <si>
    <t>01</t>
  </si>
  <si>
    <t>110</t>
  </si>
  <si>
    <t>010</t>
  </si>
  <si>
    <t>02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</si>
  <si>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</si>
  <si>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</si>
  <si>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</si>
  <si>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</si>
  <si>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</si>
  <si>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</si>
  <si>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</si>
  <si>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</si>
  <si>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</si>
  <si>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</si>
  <si>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</si>
  <si>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</si>
  <si>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</si>
  <si>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</si>
  <si>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</si>
  <si>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</si>
  <si>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</si>
  <si>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</si>
  <si>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</si>
  <si>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05</t>
  </si>
  <si>
    <t>050</t>
  </si>
  <si>
    <t>06</t>
  </si>
  <si>
    <t>11</t>
  </si>
  <si>
    <t>14</t>
  </si>
  <si>
    <t>140</t>
  </si>
  <si>
    <t>16</t>
  </si>
  <si>
    <t>Штрафы, санкции, возмещение ущерба</t>
  </si>
  <si>
    <t>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</si>
  <si>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</si>
  <si>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</si>
  <si>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51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</si>
  <si>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</si>
  <si>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</si>
  <si>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</si>
  <si>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</si>
  <si>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</si>
  <si>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</si>
  <si>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</si>
  <si>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</si>
  <si>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</si>
  <si>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</si>
  <si>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</si>
  <si>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</si>
  <si>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</si>
  <si>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</si>
  <si>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Управление Федеральной налоговой службы по Краснодарскому краю</t>
  </si>
  <si>
    <t xml:space="preserve">Управление Федерального казначейства по Краснодарскому краю </t>
  </si>
  <si>
    <t>Администрация Стародеревянковского сельского поселения</t>
  </si>
  <si>
    <t>Доходы от реализации имущества, находящегося в государственной и муниципальной собственности (за исключением движимого имущства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</si>
  <si>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</si>
  <si>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440</t>
  </si>
  <si>
    <t>992</t>
  </si>
  <si>
    <t>053</t>
  </si>
  <si>
    <t>18</t>
  </si>
  <si>
    <t>Денежные взыскания (штрафы) за нарушение бюджетного законодательства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</si>
  <si>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</si>
  <si>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30</t>
  </si>
  <si>
    <t>35</t>
  </si>
  <si>
    <t>118</t>
  </si>
  <si>
    <t>40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</si>
  <si>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</si>
  <si>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</si>
  <si>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</si>
  <si>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29</t>
  </si>
  <si>
    <t>15</t>
  </si>
  <si>
    <t>001</t>
  </si>
  <si>
    <t>Дотации бюджетам сельских поселений на выравнивание бюджетной обеспеченности</t>
  </si>
  <si>
    <t>Налоговые и неналоговые доходы</t>
  </si>
  <si>
    <t>Безвозмездные поступления</t>
  </si>
  <si>
    <t>Субсидии бюджетам сельских поселений на софинансирование капитальных вложений в объекты муниципальной собственности</t>
  </si>
  <si>
    <t>Дотации бюджетам бюджетной системы Российской Федерации</t>
  </si>
  <si>
    <t xml:space="preserve">Налоги на товары (работы, услуги), реализуемые на территории Российской Федерации </t>
  </si>
  <si>
    <t>Налоги на имущество</t>
  </si>
  <si>
    <t>Налоги на прибыль, доходы</t>
  </si>
  <si>
    <t>2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</si>
  <si>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</si>
  <si>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</si>
  <si>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</si>
  <si>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</si>
  <si>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</si>
  <si>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</si>
  <si>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821</t>
  </si>
  <si>
    <t>Прочие неналоговые доходы</t>
  </si>
  <si>
    <t>Прочие неналоговые доходы бюджетов сельских поселений</t>
  </si>
  <si>
    <t>Дотации бюджетам на поддержку мер по обеспечению сбалансированности бюджетов</t>
  </si>
  <si>
    <t>Субсидии бюджетам на софинансирование капитальных вложений в объекты государственной (муниципальной) собственности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</si>
  <si>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</si>
  <si>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</si>
  <si>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</si>
  <si>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</si>
  <si>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08</t>
  </si>
  <si>
    <t>07</t>
  </si>
  <si>
    <t>170</t>
  </si>
  <si>
    <t>175</t>
  </si>
  <si>
    <t>33</t>
  </si>
  <si>
    <t>17</t>
  </si>
  <si>
    <t>180</t>
  </si>
  <si>
    <t>150</t>
  </si>
  <si>
    <t>20</t>
  </si>
  <si>
    <t>60</t>
  </si>
  <si>
    <t>19</t>
  </si>
  <si>
    <t>002</t>
  </si>
  <si>
    <t>077</t>
  </si>
  <si>
    <t>Доходы бюджета - всего: в том числе:</t>
  </si>
  <si>
    <t xml:space="preserve">Налоги на совокупный доход 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</si>
  <si>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</si>
  <si>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</si>
  <si>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</si>
  <si>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Возврат остатков субсидий, субвенций и иных межбюджетных трансфертов, имеющих целевое целевое назначение, прошлых лет</t>
  </si>
  <si>
    <t xml:space="preserve">Налоги на прибыль, доходы </t>
  </si>
  <si>
    <t>Налоги на товары (работы, услуги), реализуемые на территории Российской Федерации</t>
  </si>
  <si>
    <t>25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</si>
  <si>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</si>
  <si>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на выравнивание бюджетной обеспеченности</t>
  </si>
  <si>
    <t>Административные штрафы,установленные законами субъктов Российской Федерации об административных правонорушений,за нарушение муниципальных правовых актов</t>
  </si>
  <si>
    <t>031</t>
  </si>
  <si>
    <t>Возмещение ущерба при возникновении страховых случаев,когда выгодополучателями вступают получатели средств бюджета сельского поселения</t>
  </si>
  <si>
    <t>032</t>
  </si>
  <si>
    <t>Прочее возмещение ущерба,причиненного муниципальному имуществу сельского поселения(за исключением имущества,закрепленного за муниципальными бюджетными (автономными) учреждениями,унитарными предприятиями)</t>
  </si>
  <si>
    <t>Прочие дотации бюджетам сельских поселений</t>
  </si>
  <si>
    <t>2100</t>
  </si>
  <si>
    <t>3000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</si>
  <si>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Федерации(пени по соответствующему платежу)</t>
  </si>
  <si>
    <t>1000</t>
  </si>
  <si>
    <t>Прочие доходы от компенсации затрат бюджетов сельских поселений</t>
  </si>
  <si>
    <t>13</t>
  </si>
  <si>
    <t>130</t>
  </si>
  <si>
    <t>Реестр источников доходов бюджета Челбасского сельского поселения Каневского района</t>
  </si>
  <si>
    <t>4000</t>
  </si>
  <si>
    <t>080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</si>
  <si>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</si>
  <si>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231</t>
  </si>
  <si>
    <t>241</t>
  </si>
  <si>
    <t>251</t>
  </si>
  <si>
    <t>261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</si>
  <si>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</si>
  <si>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Земельный налог с организаций, обладающих земельным участком, расположенным в границах межселенных территорий</t>
  </si>
  <si>
    <t>Земельный налог с физических лиц, обладающих земельным участком, расположенным в границах межселенных территорий</t>
  </si>
  <si>
    <t>555</t>
  </si>
  <si>
    <t>Субсидии бюджетам сельских поселений на реализацию программ формирования современной городской среды</t>
  </si>
  <si>
    <t xml:space="preserve">Прочие субсидии </t>
  </si>
  <si>
    <t>Администрация Челбасского сельского поселения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</si>
  <si>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</si>
  <si>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</si>
  <si>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</si>
  <si>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Платежи от государственных и муниципальных унитьарных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</si>
  <si>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</si>
  <si>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015</t>
  </si>
  <si>
    <t>995</t>
  </si>
  <si>
    <t xml:space="preserve"> </t>
  </si>
  <si>
    <t xml:space="preserve">Денежные вызскания (штрафы) за нарушение бюджетного законодательства (в части бюджетов сельских поселений) </t>
  </si>
  <si>
    <t>910</t>
  </si>
  <si>
    <t>154</t>
  </si>
  <si>
    <t>Платежи от государственных и муниципальных унитарных предприятий</t>
  </si>
  <si>
    <t>Администрация мо Челбасского сельского поселения Каневского района</t>
  </si>
  <si>
    <t>Администрация Челбасского сельского поселения Каневского района</t>
  </si>
  <si>
    <t>Показатели прогноза доходов в 2022 году в соответствии с решением Совета Челбасского сельского поселения по состоянию на 01.01.2022 г.</t>
  </si>
  <si>
    <t>Оценка исполнения 2022 года</t>
  </si>
  <si>
    <t>Показатели прогноза доходов бюджета на 2023 год</t>
  </si>
  <si>
    <t>49</t>
  </si>
  <si>
    <t>Прочие межбюджетные трансферты, передаваемые бюджетам сельских поселений</t>
  </si>
  <si>
    <t>5000</t>
  </si>
  <si>
    <t>на 01 января 2023 года</t>
  </si>
  <si>
    <t xml:space="preserve">Показатели кассовых поступлений в 2022году (по состоянию на 01.01.2023 г.) в бюджет </t>
  </si>
  <si>
    <t>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</si>
</sst>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,##0.00"/>
    <numFmt numFmtId="165" formatCode="000000"/>
  </numFmts>
  <fonts count="1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Arimo"/>
      <family val="2"/>
      <charset val="204"/>
    </font>
    <font>
      <sz val="11"/>
      <color theme="1"/>
      <name val="Calibri"/>
      <family val="2"/>
      <scheme val="minor"/>
    </font>
    <font>
      <sz val="10"/>
      <name val="Arimo"/>
      <family val="2"/>
      <charset val="204"/>
    </font>
    <font>
      <sz val="14"/>
      <name val="Arimo"/>
      <family val="2"/>
      <charset val="204"/>
    </font>
    <font>
      <b/>
      <sz val="12"/>
      <name val="Arimo"/>
      <family val="2"/>
      <charset val="204"/>
    </font>
    <font>
      <sz val="18"/>
      <name val="Arimo"/>
      <family val="2"/>
      <charset val="204"/>
    </font>
    <font>
      <sz val="11"/>
      <name val="Arimo"/>
      <family val="2"/>
      <charset val="204"/>
    </font>
    <font>
      <u/>
      <sz val="14"/>
      <name val="Arimo"/>
      <family val="2"/>
      <charset val="204"/>
    </font>
    <font>
      <b/>
      <sz val="11"/>
      <name val="Arimo"/>
      <family val="2"/>
      <charset val="204"/>
    </font>
    <font>
      <b/>
      <sz val="12"/>
      <name val="Arimo"/>
      <charset val="204"/>
    </font>
    <font>
      <sz val="12"/>
      <name val="Arimo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8" fillId="2" borderId="0" xfId="0" applyFont="1" applyFill="1" applyAlignment="1"/>
    <xf numFmtId="0" fontId="8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/>
    </xf>
    <xf numFmtId="0" fontId="10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65" fontId="6" fillId="3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1" xfId="0" applyNumberFormat="1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165" fontId="11" fillId="4" borderId="1" xfId="0" applyNumberFormat="1" applyFont="1" applyFill="1" applyBorder="1" applyAlignment="1">
      <alignment horizontal="left" vertical="center" wrapText="1"/>
    </xf>
    <xf numFmtId="165" fontId="12" fillId="4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T111"/>
  <sheetViews>
    <sheetView tabSelected="1" zoomScale="66" zoomScaleNormal="66" zoomScalePageLayoutView="23" workbookViewId="0">
      <selection sqref="A1:A1048576"/>
    </sheetView>
  </sheetViews>
  <sheetFormatPr defaultColWidth="9.109375" defaultRowHeight="15"/>
  <cols>
    <col min="1" max="5" width="9.109375" style="9"/>
    <col min="6" max="6" width="25.109375" style="10" customWidth="1"/>
    <col min="7" max="7" width="13.88671875" style="9" customWidth="1"/>
    <col min="8" max="10" width="8.44140625" style="9" customWidth="1"/>
    <col min="11" max="11" width="9.6640625" style="9" customWidth="1"/>
    <col min="12" max="12" width="8.44140625" style="9" customWidth="1"/>
    <col min="13" max="13" width="11.109375" style="9" customWidth="1"/>
    <col min="14" max="14" width="12.88671875" style="9" customWidth="1"/>
    <col min="15" max="15" width="42" style="10" customWidth="1"/>
    <col min="16" max="16" width="31" style="10" customWidth="1"/>
    <col min="17" max="17" width="17.33203125" style="13" customWidth="1"/>
    <col min="18" max="18" width="17" style="13" customWidth="1"/>
    <col min="19" max="19" width="18.88671875" style="13" customWidth="1"/>
    <col min="20" max="20" width="17.6640625" style="13" customWidth="1"/>
    <col min="21" max="16384" width="9.109375" style="9"/>
  </cols>
  <sheetData>
    <row r="2" spans="6:20" ht="22.8">
      <c r="F2" s="57" t="s">
        <v>154</v>
      </c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6:20" ht="17.399999999999999">
      <c r="I3" s="11"/>
      <c r="J3" s="11"/>
      <c r="K3" s="11"/>
      <c r="L3" s="11"/>
      <c r="M3" s="11"/>
      <c r="N3" s="11"/>
      <c r="O3" s="11"/>
      <c r="P3" s="11"/>
      <c r="Q3" s="12"/>
      <c r="R3" s="12"/>
    </row>
    <row r="4" spans="6:20" ht="17.399999999999999">
      <c r="F4" s="58" t="s">
        <v>189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6:20" ht="17.399999999999999">
      <c r="I5" s="11"/>
      <c r="J5" s="11"/>
      <c r="K5" s="11"/>
      <c r="L5" s="11"/>
      <c r="M5" s="11"/>
      <c r="N5" s="11"/>
      <c r="O5" s="11"/>
      <c r="P5" s="11"/>
      <c r="Q5" s="12"/>
      <c r="R5" s="12"/>
    </row>
    <row r="6" spans="6:20" ht="17.399999999999999">
      <c r="F6" s="59" t="s">
        <v>4</v>
      </c>
      <c r="G6" s="59"/>
      <c r="H6" s="59"/>
      <c r="K6" s="14"/>
      <c r="L6" s="15" t="s">
        <v>181</v>
      </c>
      <c r="N6" s="14"/>
      <c r="O6" s="11"/>
      <c r="P6" s="11"/>
      <c r="Q6" s="12"/>
      <c r="R6" s="12"/>
    </row>
    <row r="7" spans="6:20" ht="17.399999999999999">
      <c r="F7" s="16" t="s">
        <v>5</v>
      </c>
      <c r="G7" s="17"/>
      <c r="K7" s="11"/>
      <c r="L7" s="15" t="s">
        <v>182</v>
      </c>
      <c r="N7" s="11"/>
      <c r="O7" s="11"/>
      <c r="P7" s="11"/>
      <c r="Q7" s="12"/>
      <c r="R7" s="12"/>
    </row>
    <row r="8" spans="6:20" ht="17.399999999999999">
      <c r="F8" s="16" t="s">
        <v>6</v>
      </c>
      <c r="I8" s="11"/>
      <c r="K8" s="11"/>
      <c r="L8" s="16" t="s">
        <v>7</v>
      </c>
      <c r="N8" s="11"/>
      <c r="O8" s="11"/>
      <c r="P8" s="11"/>
      <c r="Q8" s="12"/>
      <c r="R8" s="12"/>
    </row>
    <row r="11" spans="6:20" s="18" customFormat="1" ht="15" customHeight="1">
      <c r="F11" s="60" t="s">
        <v>8</v>
      </c>
      <c r="G11" s="55" t="s">
        <v>9</v>
      </c>
      <c r="H11" s="55"/>
      <c r="I11" s="55"/>
      <c r="J11" s="55"/>
      <c r="K11" s="55"/>
      <c r="L11" s="55"/>
      <c r="M11" s="55"/>
      <c r="N11" s="55"/>
      <c r="O11" s="55" t="s">
        <v>10</v>
      </c>
      <c r="P11" s="55" t="s">
        <v>44</v>
      </c>
      <c r="Q11" s="63" t="s">
        <v>183</v>
      </c>
      <c r="R11" s="63" t="s">
        <v>190</v>
      </c>
      <c r="S11" s="63" t="s">
        <v>184</v>
      </c>
      <c r="T11" s="63" t="s">
        <v>185</v>
      </c>
    </row>
    <row r="12" spans="6:20" s="18" customFormat="1">
      <c r="F12" s="61"/>
      <c r="G12" s="55" t="s">
        <v>43</v>
      </c>
      <c r="H12" s="55" t="s">
        <v>11</v>
      </c>
      <c r="I12" s="55"/>
      <c r="J12" s="55"/>
      <c r="K12" s="55"/>
      <c r="L12" s="55"/>
      <c r="M12" s="55" t="s">
        <v>12</v>
      </c>
      <c r="N12" s="55"/>
      <c r="O12" s="55"/>
      <c r="P12" s="55"/>
      <c r="Q12" s="63"/>
      <c r="R12" s="63"/>
      <c r="S12" s="63"/>
      <c r="T12" s="63"/>
    </row>
    <row r="13" spans="6:20" s="18" customFormat="1" ht="156.75" customHeight="1">
      <c r="F13" s="62"/>
      <c r="G13" s="55"/>
      <c r="H13" s="19" t="s">
        <v>13</v>
      </c>
      <c r="I13" s="19" t="s">
        <v>14</v>
      </c>
      <c r="J13" s="19" t="s">
        <v>15</v>
      </c>
      <c r="K13" s="19" t="s">
        <v>16</v>
      </c>
      <c r="L13" s="19" t="s">
        <v>17</v>
      </c>
      <c r="M13" s="19" t="s">
        <v>18</v>
      </c>
      <c r="N13" s="19" t="s">
        <v>19</v>
      </c>
      <c r="O13" s="55"/>
      <c r="P13" s="55"/>
      <c r="Q13" s="63"/>
      <c r="R13" s="63"/>
      <c r="S13" s="63"/>
      <c r="T13" s="63"/>
    </row>
    <row r="14" spans="6:20" s="18" customFormat="1" ht="30">
      <c r="F14" s="28" t="s">
        <v>130</v>
      </c>
      <c r="G14" s="1"/>
      <c r="H14" s="19"/>
      <c r="I14" s="19"/>
      <c r="J14" s="19"/>
      <c r="K14" s="19"/>
      <c r="L14" s="19"/>
      <c r="M14" s="19"/>
      <c r="N14" s="19"/>
      <c r="O14" s="1"/>
      <c r="P14" s="27"/>
      <c r="Q14" s="3">
        <f>Q15+Q80</f>
        <v>84877.5</v>
      </c>
      <c r="R14" s="3">
        <f t="shared" ref="R14:T14" si="0">SUM(R15+R80)</f>
        <v>86475.209999999992</v>
      </c>
      <c r="S14" s="3">
        <f>SUM(S15+S80)</f>
        <v>86900.41</v>
      </c>
      <c r="T14" s="3">
        <f t="shared" si="0"/>
        <v>117796.6</v>
      </c>
    </row>
    <row r="15" spans="6:20" s="26" customFormat="1" ht="46.8">
      <c r="F15" s="39" t="s">
        <v>94</v>
      </c>
      <c r="G15" s="40" t="s">
        <v>21</v>
      </c>
      <c r="H15" s="40" t="s">
        <v>35</v>
      </c>
      <c r="I15" s="40" t="s">
        <v>20</v>
      </c>
      <c r="J15" s="40" t="s">
        <v>20</v>
      </c>
      <c r="K15" s="40" t="s">
        <v>21</v>
      </c>
      <c r="L15" s="40" t="s">
        <v>20</v>
      </c>
      <c r="M15" s="40" t="s">
        <v>22</v>
      </c>
      <c r="N15" s="40" t="s">
        <v>21</v>
      </c>
      <c r="O15" s="41"/>
      <c r="P15" s="43"/>
      <c r="Q15" s="42">
        <f>SUM(Q16+Q31+Q37+Q41+Q53+Q58+Q65+Q69+Q77)+Q57</f>
        <v>37444.9</v>
      </c>
      <c r="R15" s="42">
        <f>R16+R31+R37+R41+R53+R57+R58+R65+R71+R72+R75+R77</f>
        <v>39042.71</v>
      </c>
      <c r="S15" s="42">
        <f>SUM(S16+S31+S37+S41+S53+S58+S65+S69+S77)+S57</f>
        <v>39467.81</v>
      </c>
      <c r="T15" s="42">
        <f>SUM(T16+T31+T37+T41+T53+T58+T65+T69+T77+T74)</f>
        <v>35850.1</v>
      </c>
    </row>
    <row r="16" spans="6:20" ht="30">
      <c r="F16" s="47" t="s">
        <v>100</v>
      </c>
      <c r="G16" s="45" t="s">
        <v>21</v>
      </c>
      <c r="H16" s="45" t="s">
        <v>35</v>
      </c>
      <c r="I16" s="45" t="s">
        <v>23</v>
      </c>
      <c r="J16" s="45" t="s">
        <v>20</v>
      </c>
      <c r="K16" s="45" t="s">
        <v>21</v>
      </c>
      <c r="L16" s="45" t="s">
        <v>20</v>
      </c>
      <c r="M16" s="45" t="s">
        <v>22</v>
      </c>
      <c r="N16" s="45" t="s">
        <v>21</v>
      </c>
      <c r="O16" s="44" t="s">
        <v>136</v>
      </c>
      <c r="P16" s="51"/>
      <c r="Q16" s="48">
        <f>SUM(Q17)</f>
        <v>19071</v>
      </c>
      <c r="R16" s="48">
        <f t="shared" ref="R16:T16" si="1">SUM(R17)</f>
        <v>19817.03</v>
      </c>
      <c r="S16" s="48">
        <f>SUM(S17)</f>
        <v>19817.099999999999</v>
      </c>
      <c r="T16" s="48">
        <f t="shared" si="1"/>
        <v>16000</v>
      </c>
    </row>
    <row r="17" spans="6:20" ht="31.2">
      <c r="F17" s="53" t="s">
        <v>28</v>
      </c>
      <c r="G17" s="45" t="s">
        <v>21</v>
      </c>
      <c r="H17" s="45" t="s">
        <v>35</v>
      </c>
      <c r="I17" s="45" t="s">
        <v>23</v>
      </c>
      <c r="J17" s="45" t="s">
        <v>26</v>
      </c>
      <c r="K17" s="45" t="s">
        <v>21</v>
      </c>
      <c r="L17" s="45" t="s">
        <v>23</v>
      </c>
      <c r="M17" s="45" t="s">
        <v>22</v>
      </c>
      <c r="N17" s="45" t="s">
        <v>24</v>
      </c>
      <c r="O17" s="44" t="s">
        <v>28</v>
      </c>
      <c r="P17" s="51"/>
      <c r="Q17" s="48">
        <f>SUM(Q18:Q30)</f>
        <v>19071</v>
      </c>
      <c r="R17" s="48">
        <f>R18+R19+R20+R21+R22+R23+R24+R25+R26+R27+R28+R29+R30</f>
        <v>19817.03</v>
      </c>
      <c r="S17" s="48">
        <f>SUM(S18:S30)</f>
        <v>19817.099999999999</v>
      </c>
      <c r="T17" s="48">
        <f t="shared" ref="T17" si="2">SUM(T18:T30)</f>
        <v>16000</v>
      </c>
    </row>
    <row r="18" spans="6:20" ht="120">
      <c r="F18" s="6" t="s">
        <v>28</v>
      </c>
      <c r="G18" s="4" t="s">
        <v>37</v>
      </c>
      <c r="H18" s="4" t="s">
        <v>35</v>
      </c>
      <c r="I18" s="4" t="s">
        <v>23</v>
      </c>
      <c r="J18" s="4" t="s">
        <v>26</v>
      </c>
      <c r="K18" s="4" t="s">
        <v>25</v>
      </c>
      <c r="L18" s="4" t="s">
        <v>23</v>
      </c>
      <c r="M18" s="4" t="s">
        <v>150</v>
      </c>
      <c r="N18" s="4" t="s">
        <v>24</v>
      </c>
      <c r="O18" s="7" t="s">
        <v>29</v>
      </c>
      <c r="P18" s="20" t="s">
        <v>72</v>
      </c>
      <c r="Q18" s="5">
        <v>15916.6</v>
      </c>
      <c r="R18" s="5">
        <v>16612.66</v>
      </c>
      <c r="S18" s="5">
        <v>16612.66</v>
      </c>
      <c r="T18" s="8">
        <v>16000</v>
      </c>
    </row>
    <row r="19" spans="6:20" ht="129.75" customHeight="1">
      <c r="F19" s="29" t="s">
        <v>28</v>
      </c>
      <c r="G19" s="4" t="s">
        <v>37</v>
      </c>
      <c r="H19" s="4" t="s">
        <v>35</v>
      </c>
      <c r="I19" s="4" t="s">
        <v>23</v>
      </c>
      <c r="J19" s="4" t="s">
        <v>26</v>
      </c>
      <c r="K19" s="4" t="s">
        <v>25</v>
      </c>
      <c r="L19" s="4" t="s">
        <v>23</v>
      </c>
      <c r="M19" s="4" t="s">
        <v>147</v>
      </c>
      <c r="N19" s="4" t="s">
        <v>24</v>
      </c>
      <c r="O19" s="7" t="s">
        <v>149</v>
      </c>
      <c r="P19" s="20" t="s">
        <v>72</v>
      </c>
      <c r="Q19" s="5">
        <v>9.5</v>
      </c>
      <c r="R19" s="5">
        <v>9.51</v>
      </c>
      <c r="S19" s="5">
        <v>9.51</v>
      </c>
      <c r="T19" s="8">
        <v>0</v>
      </c>
    </row>
    <row r="20" spans="6:20" ht="129.75" customHeight="1">
      <c r="F20" s="29" t="s">
        <v>28</v>
      </c>
      <c r="G20" s="4" t="s">
        <v>37</v>
      </c>
      <c r="H20" s="4" t="s">
        <v>35</v>
      </c>
      <c r="I20" s="4" t="s">
        <v>23</v>
      </c>
      <c r="J20" s="4" t="s">
        <v>26</v>
      </c>
      <c r="K20" s="4" t="s">
        <v>25</v>
      </c>
      <c r="L20" s="4" t="s">
        <v>23</v>
      </c>
      <c r="M20" s="4" t="s">
        <v>148</v>
      </c>
      <c r="N20" s="4" t="s">
        <v>24</v>
      </c>
      <c r="O20" s="7" t="s">
        <v>149</v>
      </c>
      <c r="P20" s="20" t="s">
        <v>72</v>
      </c>
      <c r="Q20" s="5">
        <v>0.3</v>
      </c>
      <c r="R20" s="5">
        <v>0.36</v>
      </c>
      <c r="S20" s="5">
        <v>0.36</v>
      </c>
      <c r="T20" s="8">
        <v>0</v>
      </c>
    </row>
    <row r="21" spans="6:20" ht="129.75" customHeight="1">
      <c r="F21" s="30" t="s">
        <v>28</v>
      </c>
      <c r="G21" s="31" t="s">
        <v>37</v>
      </c>
      <c r="H21" s="31" t="s">
        <v>35</v>
      </c>
      <c r="I21" s="31" t="s">
        <v>23</v>
      </c>
      <c r="J21" s="31" t="s">
        <v>26</v>
      </c>
      <c r="K21" s="31" t="s">
        <v>25</v>
      </c>
      <c r="L21" s="31" t="s">
        <v>23</v>
      </c>
      <c r="M21" s="31" t="s">
        <v>155</v>
      </c>
      <c r="N21" s="31" t="s">
        <v>24</v>
      </c>
      <c r="O21" s="32" t="s">
        <v>29</v>
      </c>
      <c r="P21" s="33" t="s">
        <v>72</v>
      </c>
      <c r="Q21" s="34">
        <v>0</v>
      </c>
      <c r="R21" s="34">
        <v>0</v>
      </c>
      <c r="S21" s="34">
        <v>0</v>
      </c>
      <c r="T21" s="35">
        <v>0</v>
      </c>
    </row>
    <row r="22" spans="6:20" ht="129.75" customHeight="1">
      <c r="F22" s="30" t="s">
        <v>28</v>
      </c>
      <c r="G22" s="31" t="s">
        <v>37</v>
      </c>
      <c r="H22" s="31" t="s">
        <v>35</v>
      </c>
      <c r="I22" s="31" t="s">
        <v>23</v>
      </c>
      <c r="J22" s="31" t="s">
        <v>26</v>
      </c>
      <c r="K22" s="31" t="s">
        <v>25</v>
      </c>
      <c r="L22" s="31" t="s">
        <v>23</v>
      </c>
      <c r="M22" s="31" t="s">
        <v>188</v>
      </c>
      <c r="N22" s="31" t="s">
        <v>24</v>
      </c>
      <c r="O22" s="32" t="s">
        <v>29</v>
      </c>
      <c r="P22" s="33" t="s">
        <v>72</v>
      </c>
      <c r="Q22" s="34">
        <v>0</v>
      </c>
      <c r="R22" s="34">
        <v>-0.05</v>
      </c>
      <c r="S22" s="34">
        <v>0</v>
      </c>
      <c r="T22" s="35"/>
    </row>
    <row r="23" spans="6:20" ht="195">
      <c r="F23" s="6" t="s">
        <v>28</v>
      </c>
      <c r="G23" s="4" t="s">
        <v>37</v>
      </c>
      <c r="H23" s="4" t="s">
        <v>35</v>
      </c>
      <c r="I23" s="4" t="s">
        <v>23</v>
      </c>
      <c r="J23" s="4" t="s">
        <v>26</v>
      </c>
      <c r="K23" s="4" t="s">
        <v>27</v>
      </c>
      <c r="L23" s="4" t="s">
        <v>23</v>
      </c>
      <c r="M23" s="4" t="s">
        <v>150</v>
      </c>
      <c r="N23" s="4" t="s">
        <v>24</v>
      </c>
      <c r="O23" s="7" t="s">
        <v>30</v>
      </c>
      <c r="P23" s="20" t="s">
        <v>72</v>
      </c>
      <c r="Q23" s="5">
        <v>565.9</v>
      </c>
      <c r="R23" s="5">
        <v>565.98</v>
      </c>
      <c r="S23" s="5">
        <v>565.98</v>
      </c>
      <c r="T23" s="8">
        <v>0</v>
      </c>
    </row>
    <row r="24" spans="6:20" ht="185.4" customHeight="1">
      <c r="F24" s="29" t="s">
        <v>28</v>
      </c>
      <c r="G24" s="4" t="s">
        <v>37</v>
      </c>
      <c r="H24" s="4" t="s">
        <v>35</v>
      </c>
      <c r="I24" s="4" t="s">
        <v>23</v>
      </c>
      <c r="J24" s="4" t="s">
        <v>26</v>
      </c>
      <c r="K24" s="4" t="s">
        <v>27</v>
      </c>
      <c r="L24" s="4" t="s">
        <v>23</v>
      </c>
      <c r="M24" s="4" t="s">
        <v>147</v>
      </c>
      <c r="N24" s="4" t="s">
        <v>24</v>
      </c>
      <c r="O24" s="7" t="s">
        <v>30</v>
      </c>
      <c r="P24" s="20" t="s">
        <v>72</v>
      </c>
      <c r="Q24" s="5">
        <v>0</v>
      </c>
      <c r="R24" s="5">
        <v>0</v>
      </c>
      <c r="S24" s="5">
        <v>0</v>
      </c>
      <c r="T24" s="8">
        <v>0</v>
      </c>
    </row>
    <row r="25" spans="6:20" ht="185.4" customHeight="1">
      <c r="F25" s="29" t="s">
        <v>28</v>
      </c>
      <c r="G25" s="4" t="s">
        <v>37</v>
      </c>
      <c r="H25" s="4" t="s">
        <v>35</v>
      </c>
      <c r="I25" s="4" t="s">
        <v>23</v>
      </c>
      <c r="J25" s="4" t="s">
        <v>26</v>
      </c>
      <c r="K25" s="4" t="s">
        <v>27</v>
      </c>
      <c r="L25" s="4" t="s">
        <v>23</v>
      </c>
      <c r="M25" s="4" t="s">
        <v>148</v>
      </c>
      <c r="N25" s="4" t="s">
        <v>24</v>
      </c>
      <c r="O25" s="7" t="s">
        <v>30</v>
      </c>
      <c r="P25" s="20" t="s">
        <v>72</v>
      </c>
      <c r="Q25" s="5">
        <v>0</v>
      </c>
      <c r="R25" s="5">
        <v>-0.02</v>
      </c>
      <c r="S25" s="5">
        <v>0</v>
      </c>
      <c r="T25" s="8">
        <v>0</v>
      </c>
    </row>
    <row r="26" spans="6:20" ht="107.25" customHeight="1">
      <c r="F26" s="30" t="s">
        <v>28</v>
      </c>
      <c r="G26" s="31" t="s">
        <v>37</v>
      </c>
      <c r="H26" s="31" t="s">
        <v>35</v>
      </c>
      <c r="I26" s="31" t="s">
        <v>23</v>
      </c>
      <c r="J26" s="31" t="s">
        <v>26</v>
      </c>
      <c r="K26" s="31" t="s">
        <v>31</v>
      </c>
      <c r="L26" s="31" t="s">
        <v>23</v>
      </c>
      <c r="M26" s="31" t="s">
        <v>150</v>
      </c>
      <c r="N26" s="31" t="s">
        <v>24</v>
      </c>
      <c r="O26" s="32" t="s">
        <v>32</v>
      </c>
      <c r="P26" s="33" t="s">
        <v>72</v>
      </c>
      <c r="Q26" s="34">
        <v>177.8</v>
      </c>
      <c r="R26" s="34">
        <v>177.85</v>
      </c>
      <c r="S26" s="34">
        <v>177.85</v>
      </c>
      <c r="T26" s="35">
        <v>0</v>
      </c>
    </row>
    <row r="27" spans="6:20" ht="75">
      <c r="F27" s="6" t="s">
        <v>28</v>
      </c>
      <c r="G27" s="4" t="s">
        <v>37</v>
      </c>
      <c r="H27" s="4" t="s">
        <v>35</v>
      </c>
      <c r="I27" s="4" t="s">
        <v>23</v>
      </c>
      <c r="J27" s="4" t="s">
        <v>26</v>
      </c>
      <c r="K27" s="4" t="s">
        <v>31</v>
      </c>
      <c r="L27" s="4" t="s">
        <v>23</v>
      </c>
      <c r="M27" s="4" t="s">
        <v>147</v>
      </c>
      <c r="N27" s="4" t="s">
        <v>24</v>
      </c>
      <c r="O27" s="7" t="s">
        <v>32</v>
      </c>
      <c r="P27" s="20" t="s">
        <v>72</v>
      </c>
      <c r="Q27" s="5">
        <v>3.7</v>
      </c>
      <c r="R27" s="5">
        <v>3.77</v>
      </c>
      <c r="S27" s="5">
        <v>3.77</v>
      </c>
      <c r="T27" s="8">
        <v>0</v>
      </c>
    </row>
    <row r="28" spans="6:20" ht="107.25" customHeight="1">
      <c r="F28" s="29" t="s">
        <v>28</v>
      </c>
      <c r="G28" s="4" t="s">
        <v>37</v>
      </c>
      <c r="H28" s="4" t="s">
        <v>35</v>
      </c>
      <c r="I28" s="4" t="s">
        <v>23</v>
      </c>
      <c r="J28" s="4" t="s">
        <v>26</v>
      </c>
      <c r="K28" s="4" t="s">
        <v>31</v>
      </c>
      <c r="L28" s="4" t="s">
        <v>23</v>
      </c>
      <c r="M28" s="4" t="s">
        <v>148</v>
      </c>
      <c r="N28" s="4" t="s">
        <v>24</v>
      </c>
      <c r="O28" s="7" t="s">
        <v>32</v>
      </c>
      <c r="P28" s="20" t="s">
        <v>72</v>
      </c>
      <c r="Q28" s="5">
        <v>0.4</v>
      </c>
      <c r="R28" s="5">
        <v>0.49</v>
      </c>
      <c r="S28" s="5">
        <v>0.49</v>
      </c>
      <c r="T28" s="8">
        <v>0</v>
      </c>
    </row>
    <row r="29" spans="6:20" ht="107.25" customHeight="1">
      <c r="F29" s="29" t="s">
        <v>28</v>
      </c>
      <c r="G29" s="4" t="s">
        <v>37</v>
      </c>
      <c r="H29" s="4" t="s">
        <v>35</v>
      </c>
      <c r="I29" s="4" t="s">
        <v>23</v>
      </c>
      <c r="J29" s="4" t="s">
        <v>26</v>
      </c>
      <c r="K29" s="4" t="s">
        <v>156</v>
      </c>
      <c r="L29" s="4" t="s">
        <v>23</v>
      </c>
      <c r="M29" s="4" t="s">
        <v>150</v>
      </c>
      <c r="N29" s="4" t="s">
        <v>24</v>
      </c>
      <c r="O29" s="7" t="s">
        <v>157</v>
      </c>
      <c r="P29" s="20" t="s">
        <v>72</v>
      </c>
      <c r="Q29" s="5">
        <v>2394.3000000000002</v>
      </c>
      <c r="R29" s="5">
        <v>2443.98</v>
      </c>
      <c r="S29" s="5">
        <v>2443.98</v>
      </c>
      <c r="T29" s="8">
        <v>0</v>
      </c>
    </row>
    <row r="30" spans="6:20" ht="75">
      <c r="F30" s="6" t="s">
        <v>28</v>
      </c>
      <c r="G30" s="4" t="s">
        <v>37</v>
      </c>
      <c r="H30" s="4" t="s">
        <v>35</v>
      </c>
      <c r="I30" s="4" t="s">
        <v>23</v>
      </c>
      <c r="J30" s="4" t="s">
        <v>26</v>
      </c>
      <c r="K30" s="4" t="s">
        <v>156</v>
      </c>
      <c r="L30" s="4" t="s">
        <v>23</v>
      </c>
      <c r="M30" s="4" t="s">
        <v>147</v>
      </c>
      <c r="N30" s="4" t="s">
        <v>24</v>
      </c>
      <c r="O30" s="7" t="s">
        <v>157</v>
      </c>
      <c r="P30" s="20" t="s">
        <v>72</v>
      </c>
      <c r="Q30" s="5">
        <v>2.5</v>
      </c>
      <c r="R30" s="5">
        <v>2.5</v>
      </c>
      <c r="S30" s="5">
        <v>2.5</v>
      </c>
      <c r="T30" s="8">
        <v>0</v>
      </c>
    </row>
    <row r="31" spans="6:20" ht="93.6">
      <c r="F31" s="53" t="s">
        <v>98</v>
      </c>
      <c r="G31" s="45" t="s">
        <v>21</v>
      </c>
      <c r="H31" s="45" t="s">
        <v>35</v>
      </c>
      <c r="I31" s="45" t="s">
        <v>34</v>
      </c>
      <c r="J31" s="45" t="s">
        <v>20</v>
      </c>
      <c r="K31" s="45" t="s">
        <v>21</v>
      </c>
      <c r="L31" s="45" t="s">
        <v>20</v>
      </c>
      <c r="M31" s="45" t="s">
        <v>22</v>
      </c>
      <c r="N31" s="45" t="s">
        <v>21</v>
      </c>
      <c r="O31" s="44" t="s">
        <v>137</v>
      </c>
      <c r="P31" s="52"/>
      <c r="Q31" s="48">
        <f t="shared" ref="Q31" si="3">SUM(Q32)</f>
        <v>6834.9</v>
      </c>
      <c r="R31" s="48">
        <f t="shared" ref="R31" si="4">SUM(R32)</f>
        <v>7563.8300000000008</v>
      </c>
      <c r="S31" s="48">
        <f>S32</f>
        <v>7998.8600000000006</v>
      </c>
      <c r="T31" s="48">
        <f t="shared" ref="T31" si="5">SUM(T32)</f>
        <v>6878.8</v>
      </c>
    </row>
    <row r="32" spans="6:20" ht="90">
      <c r="F32" s="29" t="s">
        <v>98</v>
      </c>
      <c r="G32" s="4" t="s">
        <v>21</v>
      </c>
      <c r="H32" s="4" t="s">
        <v>35</v>
      </c>
      <c r="I32" s="4" t="s">
        <v>34</v>
      </c>
      <c r="J32" s="4" t="s">
        <v>26</v>
      </c>
      <c r="K32" s="4" t="s">
        <v>21</v>
      </c>
      <c r="L32" s="4" t="s">
        <v>23</v>
      </c>
      <c r="M32" s="4" t="s">
        <v>22</v>
      </c>
      <c r="N32" s="4" t="s">
        <v>24</v>
      </c>
      <c r="O32" s="7" t="s">
        <v>36</v>
      </c>
      <c r="P32" s="36"/>
      <c r="Q32" s="5">
        <f>SUM(Q33:Q36)</f>
        <v>6834.9</v>
      </c>
      <c r="R32" s="5">
        <f>R33+R34+R35+R36</f>
        <v>7563.8300000000008</v>
      </c>
      <c r="S32" s="5">
        <f>S33+S34+S35+S36</f>
        <v>7998.8600000000006</v>
      </c>
      <c r="T32" s="5">
        <f>SUM(T33:T36)</f>
        <v>6878.8</v>
      </c>
    </row>
    <row r="33" spans="6:20" ht="120">
      <c r="F33" s="6" t="s">
        <v>98</v>
      </c>
      <c r="G33" s="4" t="s">
        <v>38</v>
      </c>
      <c r="H33" s="4" t="s">
        <v>35</v>
      </c>
      <c r="I33" s="4" t="s">
        <v>34</v>
      </c>
      <c r="J33" s="4" t="s">
        <v>26</v>
      </c>
      <c r="K33" s="4" t="s">
        <v>158</v>
      </c>
      <c r="L33" s="4" t="s">
        <v>23</v>
      </c>
      <c r="M33" s="4" t="s">
        <v>22</v>
      </c>
      <c r="N33" s="4" t="s">
        <v>24</v>
      </c>
      <c r="O33" s="7" t="s">
        <v>40</v>
      </c>
      <c r="P33" s="7" t="s">
        <v>73</v>
      </c>
      <c r="Q33" s="5">
        <v>2963.6</v>
      </c>
      <c r="R33" s="5">
        <v>3791.8</v>
      </c>
      <c r="S33" s="5">
        <v>3791.8</v>
      </c>
      <c r="T33" s="8">
        <v>3020</v>
      </c>
    </row>
    <row r="34" spans="6:20" ht="150">
      <c r="F34" s="6" t="s">
        <v>98</v>
      </c>
      <c r="G34" s="4" t="s">
        <v>38</v>
      </c>
      <c r="H34" s="4" t="s">
        <v>35</v>
      </c>
      <c r="I34" s="4" t="s">
        <v>34</v>
      </c>
      <c r="J34" s="4" t="s">
        <v>26</v>
      </c>
      <c r="K34" s="4" t="s">
        <v>159</v>
      </c>
      <c r="L34" s="4" t="s">
        <v>23</v>
      </c>
      <c r="M34" s="4" t="s">
        <v>22</v>
      </c>
      <c r="N34" s="4" t="s">
        <v>24</v>
      </c>
      <c r="O34" s="7" t="s">
        <v>41</v>
      </c>
      <c r="P34" s="7" t="s">
        <v>73</v>
      </c>
      <c r="Q34" s="5">
        <v>16.399999999999999</v>
      </c>
      <c r="R34" s="5">
        <v>20.48</v>
      </c>
      <c r="S34" s="5">
        <v>20.48</v>
      </c>
      <c r="T34" s="8">
        <v>16.8</v>
      </c>
    </row>
    <row r="35" spans="6:20" ht="120">
      <c r="F35" s="6" t="s">
        <v>98</v>
      </c>
      <c r="G35" s="4" t="s">
        <v>38</v>
      </c>
      <c r="H35" s="4" t="s">
        <v>35</v>
      </c>
      <c r="I35" s="4" t="s">
        <v>34</v>
      </c>
      <c r="J35" s="4" t="s">
        <v>26</v>
      </c>
      <c r="K35" s="4" t="s">
        <v>160</v>
      </c>
      <c r="L35" s="4" t="s">
        <v>23</v>
      </c>
      <c r="M35" s="4" t="s">
        <v>22</v>
      </c>
      <c r="N35" s="4" t="s">
        <v>24</v>
      </c>
      <c r="O35" s="7" t="s">
        <v>42</v>
      </c>
      <c r="P35" s="7" t="s">
        <v>73</v>
      </c>
      <c r="Q35" s="5">
        <v>3854.9</v>
      </c>
      <c r="R35" s="5">
        <v>4186.58</v>
      </c>
      <c r="S35" s="5">
        <v>4186.58</v>
      </c>
      <c r="T35" s="8">
        <v>3842</v>
      </c>
    </row>
    <row r="36" spans="6:20" ht="120">
      <c r="F36" s="6" t="s">
        <v>98</v>
      </c>
      <c r="G36" s="4" t="s">
        <v>38</v>
      </c>
      <c r="H36" s="4" t="s">
        <v>35</v>
      </c>
      <c r="I36" s="4" t="s">
        <v>34</v>
      </c>
      <c r="J36" s="4" t="s">
        <v>26</v>
      </c>
      <c r="K36" s="4" t="s">
        <v>161</v>
      </c>
      <c r="L36" s="4" t="s">
        <v>23</v>
      </c>
      <c r="M36" s="4" t="s">
        <v>22</v>
      </c>
      <c r="N36" s="4" t="s">
        <v>24</v>
      </c>
      <c r="O36" s="7" t="s">
        <v>45</v>
      </c>
      <c r="P36" s="7" t="s">
        <v>73</v>
      </c>
      <c r="Q36" s="5">
        <v>0</v>
      </c>
      <c r="R36" s="5">
        <v>-435.03</v>
      </c>
      <c r="S36" s="5">
        <v>0</v>
      </c>
      <c r="T36" s="8">
        <v>0</v>
      </c>
    </row>
    <row r="37" spans="6:20" ht="31.2">
      <c r="F37" s="53" t="s">
        <v>131</v>
      </c>
      <c r="G37" s="45" t="s">
        <v>21</v>
      </c>
      <c r="H37" s="45" t="s">
        <v>35</v>
      </c>
      <c r="I37" s="45" t="s">
        <v>46</v>
      </c>
      <c r="J37" s="45" t="s">
        <v>20</v>
      </c>
      <c r="K37" s="45" t="s">
        <v>21</v>
      </c>
      <c r="L37" s="45" t="s">
        <v>20</v>
      </c>
      <c r="M37" s="45" t="s">
        <v>22</v>
      </c>
      <c r="N37" s="45" t="s">
        <v>24</v>
      </c>
      <c r="O37" s="44" t="s">
        <v>131</v>
      </c>
      <c r="P37" s="51"/>
      <c r="Q37" s="48">
        <f>Q39+Q40</f>
        <v>1680</v>
      </c>
      <c r="R37" s="48">
        <f>R39+R40</f>
        <v>1684.9099999999999</v>
      </c>
      <c r="S37" s="48">
        <f>S39+S40</f>
        <v>1684.9099999999999</v>
      </c>
      <c r="T37" s="48">
        <f t="shared" ref="T37:T38" si="6">SUM(T38)</f>
        <v>2275.3000000000002</v>
      </c>
    </row>
    <row r="38" spans="6:20" ht="45">
      <c r="F38" s="6" t="s">
        <v>3</v>
      </c>
      <c r="G38" s="4" t="s">
        <v>21</v>
      </c>
      <c r="H38" s="4" t="s">
        <v>35</v>
      </c>
      <c r="I38" s="4" t="s">
        <v>46</v>
      </c>
      <c r="J38" s="4" t="s">
        <v>34</v>
      </c>
      <c r="K38" s="4" t="s">
        <v>21</v>
      </c>
      <c r="L38" s="4" t="s">
        <v>23</v>
      </c>
      <c r="M38" s="4" t="s">
        <v>22</v>
      </c>
      <c r="N38" s="4" t="s">
        <v>24</v>
      </c>
      <c r="O38" s="7" t="s">
        <v>3</v>
      </c>
      <c r="P38" s="20"/>
      <c r="Q38" s="5">
        <f>Q39+Q40</f>
        <v>1680</v>
      </c>
      <c r="R38" s="5">
        <f>R39+R40</f>
        <v>1684.9099999999999</v>
      </c>
      <c r="S38" s="5">
        <f>S39+S40</f>
        <v>1684.9099999999999</v>
      </c>
      <c r="T38" s="5">
        <f t="shared" si="6"/>
        <v>2275.3000000000002</v>
      </c>
    </row>
    <row r="39" spans="6:20" ht="45">
      <c r="F39" s="6" t="s">
        <v>3</v>
      </c>
      <c r="G39" s="4" t="s">
        <v>37</v>
      </c>
      <c r="H39" s="4" t="s">
        <v>35</v>
      </c>
      <c r="I39" s="4" t="s">
        <v>46</v>
      </c>
      <c r="J39" s="4" t="s">
        <v>34</v>
      </c>
      <c r="K39" s="4" t="s">
        <v>25</v>
      </c>
      <c r="L39" s="4" t="s">
        <v>23</v>
      </c>
      <c r="M39" s="4" t="s">
        <v>150</v>
      </c>
      <c r="N39" s="4" t="s">
        <v>24</v>
      </c>
      <c r="O39" s="7" t="s">
        <v>3</v>
      </c>
      <c r="P39" s="20" t="s">
        <v>72</v>
      </c>
      <c r="Q39" s="5">
        <v>1676.3</v>
      </c>
      <c r="R39" s="5">
        <v>1681.12</v>
      </c>
      <c r="S39" s="5">
        <v>1681.12</v>
      </c>
      <c r="T39" s="8">
        <v>2275.3000000000002</v>
      </c>
    </row>
    <row r="40" spans="6:20" ht="45">
      <c r="F40" s="29" t="s">
        <v>3</v>
      </c>
      <c r="G40" s="4" t="s">
        <v>37</v>
      </c>
      <c r="H40" s="4" t="s">
        <v>35</v>
      </c>
      <c r="I40" s="4" t="s">
        <v>46</v>
      </c>
      <c r="J40" s="4" t="s">
        <v>34</v>
      </c>
      <c r="K40" s="4" t="s">
        <v>25</v>
      </c>
      <c r="L40" s="4" t="s">
        <v>23</v>
      </c>
      <c r="M40" s="4" t="s">
        <v>147</v>
      </c>
      <c r="N40" s="4" t="s">
        <v>24</v>
      </c>
      <c r="O40" s="7" t="s">
        <v>3</v>
      </c>
      <c r="P40" s="20" t="s">
        <v>72</v>
      </c>
      <c r="Q40" s="5">
        <v>3.7</v>
      </c>
      <c r="R40" s="5">
        <v>3.79</v>
      </c>
      <c r="S40" s="5">
        <v>3.79</v>
      </c>
      <c r="T40" s="8"/>
    </row>
    <row r="41" spans="6:20" ht="31.2">
      <c r="F41" s="53" t="s">
        <v>99</v>
      </c>
      <c r="G41" s="45" t="s">
        <v>21</v>
      </c>
      <c r="H41" s="45" t="s">
        <v>35</v>
      </c>
      <c r="I41" s="45" t="s">
        <v>48</v>
      </c>
      <c r="J41" s="45" t="s">
        <v>20</v>
      </c>
      <c r="K41" s="45" t="s">
        <v>21</v>
      </c>
      <c r="L41" s="45" t="s">
        <v>20</v>
      </c>
      <c r="M41" s="45" t="s">
        <v>22</v>
      </c>
      <c r="N41" s="45" t="s">
        <v>21</v>
      </c>
      <c r="O41" s="44" t="s">
        <v>99</v>
      </c>
      <c r="P41" s="51"/>
      <c r="Q41" s="48">
        <f>SUM(Q42+Q45)</f>
        <v>9670.4</v>
      </c>
      <c r="R41" s="48">
        <f t="shared" ref="R41:T41" si="7">SUM(R42+R45)</f>
        <v>9778.119999999999</v>
      </c>
      <c r="S41" s="48">
        <f>SUM(S42+S45)</f>
        <v>9778.119999999999</v>
      </c>
      <c r="T41" s="48">
        <f t="shared" si="7"/>
        <v>10580</v>
      </c>
    </row>
    <row r="42" spans="6:20" ht="30">
      <c r="F42" s="47" t="s">
        <v>64</v>
      </c>
      <c r="G42" s="45" t="s">
        <v>21</v>
      </c>
      <c r="H42" s="45" t="s">
        <v>35</v>
      </c>
      <c r="I42" s="45" t="s">
        <v>48</v>
      </c>
      <c r="J42" s="45" t="s">
        <v>23</v>
      </c>
      <c r="K42" s="45" t="s">
        <v>21</v>
      </c>
      <c r="L42" s="45" t="s">
        <v>20</v>
      </c>
      <c r="M42" s="45" t="s">
        <v>22</v>
      </c>
      <c r="N42" s="45" t="s">
        <v>24</v>
      </c>
      <c r="O42" s="44" t="s">
        <v>64</v>
      </c>
      <c r="P42" s="51"/>
      <c r="Q42" s="48">
        <f>Q43+Q44</f>
        <v>1970.4</v>
      </c>
      <c r="R42" s="48">
        <f>R43+R44</f>
        <v>1991.71</v>
      </c>
      <c r="S42" s="48">
        <f>S43+S44</f>
        <v>1991.71</v>
      </c>
      <c r="T42" s="48">
        <f t="shared" ref="T42" si="8">SUM(T43)</f>
        <v>1580</v>
      </c>
    </row>
    <row r="43" spans="6:20" ht="75">
      <c r="F43" s="6" t="s">
        <v>64</v>
      </c>
      <c r="G43" s="4" t="s">
        <v>37</v>
      </c>
      <c r="H43" s="4" t="s">
        <v>35</v>
      </c>
      <c r="I43" s="4" t="s">
        <v>48</v>
      </c>
      <c r="J43" s="4" t="s">
        <v>23</v>
      </c>
      <c r="K43" s="4" t="s">
        <v>31</v>
      </c>
      <c r="L43" s="4" t="s">
        <v>54</v>
      </c>
      <c r="M43" s="4" t="s">
        <v>150</v>
      </c>
      <c r="N43" s="4" t="s">
        <v>24</v>
      </c>
      <c r="O43" s="7" t="s">
        <v>162</v>
      </c>
      <c r="P43" s="20" t="s">
        <v>72</v>
      </c>
      <c r="Q43" s="5">
        <v>1955.5</v>
      </c>
      <c r="R43" s="5">
        <v>1976.75</v>
      </c>
      <c r="S43" s="5">
        <v>1976.75</v>
      </c>
      <c r="T43" s="8">
        <v>1580</v>
      </c>
    </row>
    <row r="44" spans="6:20" ht="83.4" customHeight="1">
      <c r="F44" s="29" t="s">
        <v>64</v>
      </c>
      <c r="G44" s="4" t="s">
        <v>37</v>
      </c>
      <c r="H44" s="4" t="s">
        <v>35</v>
      </c>
      <c r="I44" s="4" t="s">
        <v>48</v>
      </c>
      <c r="J44" s="4" t="s">
        <v>23</v>
      </c>
      <c r="K44" s="4" t="s">
        <v>31</v>
      </c>
      <c r="L44" s="4" t="s">
        <v>54</v>
      </c>
      <c r="M44" s="4" t="s">
        <v>147</v>
      </c>
      <c r="N44" s="4" t="s">
        <v>24</v>
      </c>
      <c r="O44" s="7" t="s">
        <v>162</v>
      </c>
      <c r="P44" s="20" t="s">
        <v>72</v>
      </c>
      <c r="Q44" s="5">
        <v>14.9</v>
      </c>
      <c r="R44" s="5">
        <v>14.96</v>
      </c>
      <c r="S44" s="5">
        <v>14.96</v>
      </c>
      <c r="T44" s="8">
        <v>0</v>
      </c>
    </row>
    <row r="45" spans="6:20">
      <c r="F45" s="54" t="s">
        <v>65</v>
      </c>
      <c r="G45" s="45" t="s">
        <v>21</v>
      </c>
      <c r="H45" s="45" t="s">
        <v>35</v>
      </c>
      <c r="I45" s="45" t="s">
        <v>48</v>
      </c>
      <c r="J45" s="45" t="s">
        <v>48</v>
      </c>
      <c r="K45" s="45" t="s">
        <v>21</v>
      </c>
      <c r="L45" s="45" t="s">
        <v>20</v>
      </c>
      <c r="M45" s="45" t="s">
        <v>22</v>
      </c>
      <c r="N45" s="45" t="s">
        <v>24</v>
      </c>
      <c r="O45" s="44" t="s">
        <v>65</v>
      </c>
      <c r="P45" s="51"/>
      <c r="Q45" s="48">
        <f>SUM(Q46+Q49)</f>
        <v>7700</v>
      </c>
      <c r="R45" s="48">
        <f>SUM(R46+R49)</f>
        <v>7786.41</v>
      </c>
      <c r="S45" s="48">
        <f>SUM(S46+S49)</f>
        <v>7786.41</v>
      </c>
      <c r="T45" s="48">
        <f t="shared" ref="T45" si="9">SUM(T46+T49)</f>
        <v>9000</v>
      </c>
    </row>
    <row r="46" spans="6:20" ht="30">
      <c r="F46" s="47" t="s">
        <v>66</v>
      </c>
      <c r="G46" s="45" t="s">
        <v>21</v>
      </c>
      <c r="H46" s="45" t="s">
        <v>35</v>
      </c>
      <c r="I46" s="45" t="s">
        <v>48</v>
      </c>
      <c r="J46" s="45" t="s">
        <v>48</v>
      </c>
      <c r="K46" s="45" t="s">
        <v>31</v>
      </c>
      <c r="L46" s="45" t="s">
        <v>20</v>
      </c>
      <c r="M46" s="45" t="s">
        <v>22</v>
      </c>
      <c r="N46" s="45" t="s">
        <v>24</v>
      </c>
      <c r="O46" s="44" t="s">
        <v>66</v>
      </c>
      <c r="P46" s="51"/>
      <c r="Q46" s="48">
        <f>Q47+Q48</f>
        <v>3600</v>
      </c>
      <c r="R46" s="48">
        <f>R47+R48</f>
        <v>3604.5400000000004</v>
      </c>
      <c r="S46" s="48">
        <f>S47+S48</f>
        <v>3604.5400000000004</v>
      </c>
      <c r="T46" s="48">
        <f t="shared" ref="T46" si="10">SUM(T47)</f>
        <v>5600</v>
      </c>
    </row>
    <row r="47" spans="6:20" ht="105">
      <c r="F47" s="6" t="s">
        <v>67</v>
      </c>
      <c r="G47" s="4" t="s">
        <v>37</v>
      </c>
      <c r="H47" s="4" t="s">
        <v>35</v>
      </c>
      <c r="I47" s="4" t="s">
        <v>48</v>
      </c>
      <c r="J47" s="4" t="s">
        <v>48</v>
      </c>
      <c r="K47" s="4" t="s">
        <v>68</v>
      </c>
      <c r="L47" s="4" t="s">
        <v>54</v>
      </c>
      <c r="M47" s="4" t="s">
        <v>150</v>
      </c>
      <c r="N47" s="4" t="s">
        <v>24</v>
      </c>
      <c r="O47" s="7" t="s">
        <v>67</v>
      </c>
      <c r="P47" s="20" t="s">
        <v>72</v>
      </c>
      <c r="Q47" s="5">
        <v>3596.3</v>
      </c>
      <c r="R47" s="5">
        <v>3600.78</v>
      </c>
      <c r="S47" s="5">
        <v>3600.78</v>
      </c>
      <c r="T47" s="8">
        <v>5600</v>
      </c>
    </row>
    <row r="48" spans="6:20" ht="101.4" customHeight="1">
      <c r="F48" s="29" t="s">
        <v>163</v>
      </c>
      <c r="G48" s="4" t="s">
        <v>37</v>
      </c>
      <c r="H48" s="4" t="s">
        <v>35</v>
      </c>
      <c r="I48" s="4" t="s">
        <v>48</v>
      </c>
      <c r="J48" s="4" t="s">
        <v>48</v>
      </c>
      <c r="K48" s="4" t="s">
        <v>68</v>
      </c>
      <c r="L48" s="4" t="s">
        <v>54</v>
      </c>
      <c r="M48" s="4" t="s">
        <v>147</v>
      </c>
      <c r="N48" s="4" t="s">
        <v>24</v>
      </c>
      <c r="O48" s="7" t="s">
        <v>163</v>
      </c>
      <c r="P48" s="20" t="s">
        <v>72</v>
      </c>
      <c r="Q48" s="5">
        <v>3.7</v>
      </c>
      <c r="R48" s="5">
        <v>3.76</v>
      </c>
      <c r="S48" s="5">
        <v>3.76</v>
      </c>
      <c r="T48" s="8">
        <v>0</v>
      </c>
    </row>
    <row r="49" spans="6:20" ht="30">
      <c r="F49" s="47" t="s">
        <v>69</v>
      </c>
      <c r="G49" s="45" t="s">
        <v>21</v>
      </c>
      <c r="H49" s="45" t="s">
        <v>35</v>
      </c>
      <c r="I49" s="45" t="s">
        <v>48</v>
      </c>
      <c r="J49" s="45" t="s">
        <v>48</v>
      </c>
      <c r="K49" s="45" t="s">
        <v>33</v>
      </c>
      <c r="L49" s="45" t="s">
        <v>20</v>
      </c>
      <c r="M49" s="45" t="s">
        <v>22</v>
      </c>
      <c r="N49" s="45" t="s">
        <v>24</v>
      </c>
      <c r="O49" s="44" t="s">
        <v>69</v>
      </c>
      <c r="P49" s="50"/>
      <c r="Q49" s="48">
        <f>Q50+Q51</f>
        <v>4100</v>
      </c>
      <c r="R49" s="48">
        <f>R50+R51+R52</f>
        <v>4181.87</v>
      </c>
      <c r="S49" s="48">
        <f>S50+S51+S52</f>
        <v>4181.87</v>
      </c>
      <c r="T49" s="48">
        <f t="shared" ref="T49" si="11">SUM(T50)</f>
        <v>3400</v>
      </c>
    </row>
    <row r="50" spans="6:20" ht="105">
      <c r="F50" s="6" t="s">
        <v>70</v>
      </c>
      <c r="G50" s="4" t="s">
        <v>37</v>
      </c>
      <c r="H50" s="4" t="s">
        <v>35</v>
      </c>
      <c r="I50" s="4" t="s">
        <v>48</v>
      </c>
      <c r="J50" s="4" t="s">
        <v>48</v>
      </c>
      <c r="K50" s="4" t="s">
        <v>71</v>
      </c>
      <c r="L50" s="4" t="s">
        <v>54</v>
      </c>
      <c r="M50" s="4" t="s">
        <v>150</v>
      </c>
      <c r="N50" s="4" t="s">
        <v>24</v>
      </c>
      <c r="O50" s="21" t="s">
        <v>70</v>
      </c>
      <c r="P50" s="7" t="s">
        <v>72</v>
      </c>
      <c r="Q50" s="5">
        <v>4077.9</v>
      </c>
      <c r="R50" s="5">
        <v>4159.66</v>
      </c>
      <c r="S50" s="5">
        <v>4159.66</v>
      </c>
      <c r="T50" s="8">
        <v>3400</v>
      </c>
    </row>
    <row r="51" spans="6:20" ht="105">
      <c r="F51" s="29" t="s">
        <v>164</v>
      </c>
      <c r="G51" s="4" t="s">
        <v>37</v>
      </c>
      <c r="H51" s="4" t="s">
        <v>35</v>
      </c>
      <c r="I51" s="4" t="s">
        <v>48</v>
      </c>
      <c r="J51" s="4" t="s">
        <v>48</v>
      </c>
      <c r="K51" s="4" t="s">
        <v>71</v>
      </c>
      <c r="L51" s="4" t="s">
        <v>54</v>
      </c>
      <c r="M51" s="4" t="s">
        <v>147</v>
      </c>
      <c r="N51" s="4" t="s">
        <v>24</v>
      </c>
      <c r="O51" s="21" t="s">
        <v>164</v>
      </c>
      <c r="P51" s="7" t="s">
        <v>72</v>
      </c>
      <c r="Q51" s="5">
        <v>22.1</v>
      </c>
      <c r="R51" s="5">
        <v>22.21</v>
      </c>
      <c r="S51" s="5">
        <v>22.21</v>
      </c>
      <c r="T51" s="8">
        <v>0</v>
      </c>
    </row>
    <row r="52" spans="6:20" ht="105">
      <c r="F52" s="29" t="s">
        <v>164</v>
      </c>
      <c r="G52" s="4" t="s">
        <v>37</v>
      </c>
      <c r="H52" s="4" t="s">
        <v>35</v>
      </c>
      <c r="I52" s="4" t="s">
        <v>48</v>
      </c>
      <c r="J52" s="4" t="s">
        <v>48</v>
      </c>
      <c r="K52" s="4" t="s">
        <v>71</v>
      </c>
      <c r="L52" s="4" t="s">
        <v>54</v>
      </c>
      <c r="M52" s="4" t="s">
        <v>148</v>
      </c>
      <c r="N52" s="4" t="s">
        <v>24</v>
      </c>
      <c r="O52" s="21" t="s">
        <v>164</v>
      </c>
      <c r="P52" s="7" t="s">
        <v>72</v>
      </c>
      <c r="Q52" s="5">
        <v>0</v>
      </c>
      <c r="R52" s="5">
        <v>0</v>
      </c>
      <c r="S52" s="5">
        <v>0</v>
      </c>
      <c r="T52" s="8">
        <v>0</v>
      </c>
    </row>
    <row r="53" spans="6:20" ht="31.2">
      <c r="F53" s="53" t="s">
        <v>132</v>
      </c>
      <c r="G53" s="45" t="s">
        <v>21</v>
      </c>
      <c r="H53" s="45" t="s">
        <v>35</v>
      </c>
      <c r="I53" s="45" t="s">
        <v>117</v>
      </c>
      <c r="J53" s="45" t="s">
        <v>20</v>
      </c>
      <c r="K53" s="45" t="s">
        <v>21</v>
      </c>
      <c r="L53" s="45" t="s">
        <v>20</v>
      </c>
      <c r="M53" s="45" t="s">
        <v>22</v>
      </c>
      <c r="N53" s="45" t="s">
        <v>21</v>
      </c>
      <c r="O53" s="47" t="s">
        <v>132</v>
      </c>
      <c r="P53" s="44"/>
      <c r="Q53" s="48">
        <f t="shared" ref="Q53:S53" si="12">SUM(Q54)</f>
        <v>0</v>
      </c>
      <c r="R53" s="48">
        <f t="shared" ref="R53" si="13">SUM(R54)</f>
        <v>0</v>
      </c>
      <c r="S53" s="48">
        <f t="shared" si="12"/>
        <v>0</v>
      </c>
      <c r="T53" s="48">
        <f t="shared" ref="T53:T55" si="14">SUM(T54)</f>
        <v>0</v>
      </c>
    </row>
    <row r="54" spans="6:20" ht="105">
      <c r="F54" s="6" t="s">
        <v>102</v>
      </c>
      <c r="G54" s="4" t="s">
        <v>21</v>
      </c>
      <c r="H54" s="4" t="s">
        <v>35</v>
      </c>
      <c r="I54" s="4" t="s">
        <v>117</v>
      </c>
      <c r="J54" s="4" t="s">
        <v>118</v>
      </c>
      <c r="K54" s="4" t="s">
        <v>21</v>
      </c>
      <c r="L54" s="4" t="s">
        <v>23</v>
      </c>
      <c r="M54" s="4" t="s">
        <v>22</v>
      </c>
      <c r="N54" s="4" t="s">
        <v>24</v>
      </c>
      <c r="O54" s="6" t="s">
        <v>102</v>
      </c>
      <c r="P54" s="7"/>
      <c r="Q54" s="5">
        <v>0</v>
      </c>
      <c r="R54" s="5">
        <v>0</v>
      </c>
      <c r="S54" s="5">
        <v>0</v>
      </c>
      <c r="T54" s="5">
        <f t="shared" si="14"/>
        <v>0</v>
      </c>
    </row>
    <row r="55" spans="6:20" ht="195" hidden="1">
      <c r="F55" s="6" t="s">
        <v>103</v>
      </c>
      <c r="G55" s="4" t="s">
        <v>21</v>
      </c>
      <c r="H55" s="4" t="s">
        <v>35</v>
      </c>
      <c r="I55" s="4" t="s">
        <v>117</v>
      </c>
      <c r="J55" s="4" t="s">
        <v>118</v>
      </c>
      <c r="K55" s="4" t="s">
        <v>119</v>
      </c>
      <c r="L55" s="4" t="s">
        <v>23</v>
      </c>
      <c r="M55" s="4" t="s">
        <v>22</v>
      </c>
      <c r="N55" s="4" t="s">
        <v>24</v>
      </c>
      <c r="O55" s="6" t="s">
        <v>103</v>
      </c>
      <c r="P55" s="7"/>
      <c r="Q55" s="5">
        <v>0</v>
      </c>
      <c r="R55" s="5">
        <v>0</v>
      </c>
      <c r="S55" s="5">
        <v>0</v>
      </c>
      <c r="T55" s="5">
        <f t="shared" si="14"/>
        <v>0</v>
      </c>
    </row>
    <row r="56" spans="6:20" ht="255">
      <c r="F56" s="6" t="s">
        <v>104</v>
      </c>
      <c r="G56" s="4" t="s">
        <v>78</v>
      </c>
      <c r="H56" s="4" t="s">
        <v>35</v>
      </c>
      <c r="I56" s="4" t="s">
        <v>117</v>
      </c>
      <c r="J56" s="4" t="s">
        <v>118</v>
      </c>
      <c r="K56" s="4" t="s">
        <v>120</v>
      </c>
      <c r="L56" s="4" t="s">
        <v>23</v>
      </c>
      <c r="M56" s="4" t="s">
        <v>22</v>
      </c>
      <c r="N56" s="4" t="s">
        <v>24</v>
      </c>
      <c r="O56" s="29" t="s">
        <v>104</v>
      </c>
      <c r="P56" s="7" t="s">
        <v>168</v>
      </c>
      <c r="Q56" s="5">
        <v>0</v>
      </c>
      <c r="R56" s="5">
        <v>0</v>
      </c>
      <c r="S56" s="5">
        <v>0</v>
      </c>
      <c r="T56" s="8">
        <v>0</v>
      </c>
    </row>
    <row r="57" spans="6:20" ht="72.75" customHeight="1">
      <c r="F57" s="53" t="s">
        <v>151</v>
      </c>
      <c r="G57" s="45" t="s">
        <v>78</v>
      </c>
      <c r="H57" s="45" t="s">
        <v>35</v>
      </c>
      <c r="I57" s="45" t="s">
        <v>152</v>
      </c>
      <c r="J57" s="45" t="s">
        <v>26</v>
      </c>
      <c r="K57" s="45" t="s">
        <v>175</v>
      </c>
      <c r="L57" s="45" t="s">
        <v>54</v>
      </c>
      <c r="M57" s="45" t="s">
        <v>22</v>
      </c>
      <c r="N57" s="45" t="s">
        <v>153</v>
      </c>
      <c r="O57" s="47" t="s">
        <v>151</v>
      </c>
      <c r="P57" s="44" t="s">
        <v>168</v>
      </c>
      <c r="Q57" s="48">
        <v>57.2</v>
      </c>
      <c r="R57" s="48">
        <v>57.21</v>
      </c>
      <c r="S57" s="48">
        <v>57.21</v>
      </c>
      <c r="T57" s="49">
        <v>0</v>
      </c>
    </row>
    <row r="58" spans="6:20" ht="109.2">
      <c r="F58" s="53" t="s">
        <v>133</v>
      </c>
      <c r="G58" s="45" t="s">
        <v>21</v>
      </c>
      <c r="H58" s="45" t="s">
        <v>35</v>
      </c>
      <c r="I58" s="45" t="s">
        <v>49</v>
      </c>
      <c r="J58" s="45" t="s">
        <v>20</v>
      </c>
      <c r="K58" s="45" t="s">
        <v>21</v>
      </c>
      <c r="L58" s="45" t="s">
        <v>20</v>
      </c>
      <c r="M58" s="45" t="s">
        <v>22</v>
      </c>
      <c r="N58" s="45" t="s">
        <v>24</v>
      </c>
      <c r="O58" s="44" t="s">
        <v>133</v>
      </c>
      <c r="P58" s="44"/>
      <c r="Q58" s="48">
        <f>Q59+Q62</f>
        <v>131.4</v>
      </c>
      <c r="R58" s="48">
        <f>R59+R62+R61</f>
        <v>141.60999999999999</v>
      </c>
      <c r="S58" s="48">
        <f>S59+S62</f>
        <v>131.60999999999999</v>
      </c>
      <c r="T58" s="48">
        <f>T59+T62</f>
        <v>116</v>
      </c>
    </row>
    <row r="59" spans="6:20" ht="105">
      <c r="F59" s="6" t="s">
        <v>170</v>
      </c>
      <c r="G59" s="4" t="s">
        <v>21</v>
      </c>
      <c r="H59" s="4" t="s">
        <v>35</v>
      </c>
      <c r="I59" s="4" t="s">
        <v>49</v>
      </c>
      <c r="J59" s="4" t="s">
        <v>46</v>
      </c>
      <c r="K59" s="4" t="s">
        <v>169</v>
      </c>
      <c r="L59" s="4" t="s">
        <v>20</v>
      </c>
      <c r="M59" s="4" t="s">
        <v>22</v>
      </c>
      <c r="N59" s="4" t="s">
        <v>39</v>
      </c>
      <c r="O59" s="22" t="s">
        <v>170</v>
      </c>
      <c r="P59" s="7"/>
      <c r="Q59" s="5">
        <v>35</v>
      </c>
      <c r="R59" s="5">
        <v>35.15</v>
      </c>
      <c r="S59" s="5">
        <v>35.15</v>
      </c>
      <c r="T59" s="5">
        <v>35</v>
      </c>
    </row>
    <row r="60" spans="6:20" ht="233.4" customHeight="1">
      <c r="F60" s="6" t="s">
        <v>171</v>
      </c>
      <c r="G60" s="4" t="s">
        <v>78</v>
      </c>
      <c r="H60" s="4" t="s">
        <v>35</v>
      </c>
      <c r="I60" s="4" t="s">
        <v>49</v>
      </c>
      <c r="J60" s="4" t="s">
        <v>46</v>
      </c>
      <c r="K60" s="4" t="s">
        <v>169</v>
      </c>
      <c r="L60" s="4" t="s">
        <v>54</v>
      </c>
      <c r="M60" s="4" t="s">
        <v>22</v>
      </c>
      <c r="N60" s="4" t="s">
        <v>39</v>
      </c>
      <c r="O60" s="7" t="s">
        <v>171</v>
      </c>
      <c r="P60" s="7" t="s">
        <v>168</v>
      </c>
      <c r="Q60" s="5">
        <v>35</v>
      </c>
      <c r="R60" s="5">
        <v>35.15</v>
      </c>
      <c r="S60" s="5">
        <v>35.15</v>
      </c>
      <c r="T60" s="5">
        <v>35</v>
      </c>
    </row>
    <row r="61" spans="6:20" ht="132" customHeight="1">
      <c r="F61" s="29" t="s">
        <v>170</v>
      </c>
      <c r="G61" s="4" t="s">
        <v>78</v>
      </c>
      <c r="H61" s="4" t="s">
        <v>35</v>
      </c>
      <c r="I61" s="4" t="s">
        <v>49</v>
      </c>
      <c r="J61" s="4" t="s">
        <v>46</v>
      </c>
      <c r="K61" s="4" t="s">
        <v>191</v>
      </c>
      <c r="L61" s="4" t="s">
        <v>54</v>
      </c>
      <c r="M61" s="4" t="s">
        <v>22</v>
      </c>
      <c r="N61" s="4" t="s">
        <v>39</v>
      </c>
      <c r="O61" s="29" t="s">
        <v>170</v>
      </c>
      <c r="P61" s="7" t="s">
        <v>168</v>
      </c>
      <c r="Q61" s="5">
        <v>0</v>
      </c>
      <c r="R61" s="5">
        <v>10</v>
      </c>
      <c r="S61" s="5">
        <v>0</v>
      </c>
      <c r="T61" s="5">
        <v>0</v>
      </c>
    </row>
    <row r="62" spans="6:20" ht="75">
      <c r="F62" s="29" t="s">
        <v>180</v>
      </c>
      <c r="G62" s="4" t="s">
        <v>21</v>
      </c>
      <c r="H62" s="4" t="s">
        <v>35</v>
      </c>
      <c r="I62" s="4" t="s">
        <v>49</v>
      </c>
      <c r="J62" s="4" t="s">
        <v>118</v>
      </c>
      <c r="K62" s="4" t="s">
        <v>21</v>
      </c>
      <c r="L62" s="4" t="s">
        <v>20</v>
      </c>
      <c r="M62" s="4" t="s">
        <v>22</v>
      </c>
      <c r="N62" s="4" t="s">
        <v>39</v>
      </c>
      <c r="O62" s="7" t="s">
        <v>172</v>
      </c>
      <c r="P62" s="7"/>
      <c r="Q62" s="5">
        <v>96.4</v>
      </c>
      <c r="R62" s="5">
        <v>96.46</v>
      </c>
      <c r="S62" s="5">
        <v>96.46</v>
      </c>
      <c r="T62" s="8">
        <v>81</v>
      </c>
    </row>
    <row r="63" spans="6:20" ht="90">
      <c r="F63" s="29" t="s">
        <v>180</v>
      </c>
      <c r="G63" s="4" t="s">
        <v>21</v>
      </c>
      <c r="H63" s="4" t="s">
        <v>35</v>
      </c>
      <c r="I63" s="4" t="s">
        <v>49</v>
      </c>
      <c r="J63" s="4" t="s">
        <v>118</v>
      </c>
      <c r="K63" s="4" t="s">
        <v>25</v>
      </c>
      <c r="L63" s="4" t="s">
        <v>20</v>
      </c>
      <c r="M63" s="4" t="s">
        <v>22</v>
      </c>
      <c r="N63" s="4" t="s">
        <v>39</v>
      </c>
      <c r="O63" s="29" t="s">
        <v>173</v>
      </c>
      <c r="P63" s="7"/>
      <c r="Q63" s="5">
        <v>96.4</v>
      </c>
      <c r="R63" s="5">
        <v>96.46</v>
      </c>
      <c r="S63" s="5">
        <v>96.46</v>
      </c>
      <c r="T63" s="8">
        <v>81</v>
      </c>
    </row>
    <row r="64" spans="6:20" ht="75" customHeight="1">
      <c r="F64" s="29" t="s">
        <v>180</v>
      </c>
      <c r="G64" s="4" t="s">
        <v>78</v>
      </c>
      <c r="H64" s="4" t="s">
        <v>35</v>
      </c>
      <c r="I64" s="4" t="s">
        <v>49</v>
      </c>
      <c r="J64" s="4" t="s">
        <v>118</v>
      </c>
      <c r="K64" s="4" t="s">
        <v>174</v>
      </c>
      <c r="L64" s="4" t="s">
        <v>54</v>
      </c>
      <c r="M64" s="4" t="s">
        <v>22</v>
      </c>
      <c r="N64" s="4" t="s">
        <v>39</v>
      </c>
      <c r="O64" s="29" t="s">
        <v>173</v>
      </c>
      <c r="P64" s="7" t="s">
        <v>168</v>
      </c>
      <c r="Q64" s="5">
        <v>96.4</v>
      </c>
      <c r="R64" s="5">
        <v>96.46</v>
      </c>
      <c r="S64" s="5">
        <v>96.46</v>
      </c>
      <c r="T64" s="8">
        <v>81</v>
      </c>
    </row>
    <row r="65" spans="6:20" ht="60" hidden="1">
      <c r="F65" s="6" t="s">
        <v>134</v>
      </c>
      <c r="G65" s="4" t="s">
        <v>21</v>
      </c>
      <c r="H65" s="4" t="s">
        <v>35</v>
      </c>
      <c r="I65" s="4" t="s">
        <v>50</v>
      </c>
      <c r="J65" s="4" t="s">
        <v>20</v>
      </c>
      <c r="K65" s="4" t="s">
        <v>21</v>
      </c>
      <c r="L65" s="4" t="s">
        <v>20</v>
      </c>
      <c r="M65" s="4" t="s">
        <v>22</v>
      </c>
      <c r="N65" s="4" t="s">
        <v>21</v>
      </c>
      <c r="O65" s="7" t="s">
        <v>134</v>
      </c>
      <c r="P65" s="7"/>
      <c r="Q65" s="5">
        <v>0</v>
      </c>
      <c r="R65" s="5">
        <v>0</v>
      </c>
      <c r="S65" s="5">
        <v>0</v>
      </c>
      <c r="T65" s="5">
        <v>0</v>
      </c>
    </row>
    <row r="66" spans="6:20" ht="255" hidden="1">
      <c r="F66" s="6" t="s">
        <v>105</v>
      </c>
      <c r="G66" s="4" t="s">
        <v>21</v>
      </c>
      <c r="H66" s="4" t="s">
        <v>35</v>
      </c>
      <c r="I66" s="4" t="s">
        <v>50</v>
      </c>
      <c r="J66" s="4" t="s">
        <v>26</v>
      </c>
      <c r="K66" s="4" t="s">
        <v>21</v>
      </c>
      <c r="L66" s="4" t="s">
        <v>20</v>
      </c>
      <c r="M66" s="4" t="s">
        <v>22</v>
      </c>
      <c r="N66" s="4" t="s">
        <v>21</v>
      </c>
      <c r="O66" s="7" t="s">
        <v>75</v>
      </c>
      <c r="P66" s="7"/>
      <c r="Q66" s="5" t="s">
        <v>176</v>
      </c>
      <c r="R66" s="5">
        <v>0</v>
      </c>
      <c r="S66" s="5">
        <v>0</v>
      </c>
      <c r="T66" s="5">
        <f t="shared" ref="T66:T67" si="15">SUM(T67)</f>
        <v>0</v>
      </c>
    </row>
    <row r="67" spans="6:20" ht="264" hidden="1" customHeight="1">
      <c r="F67" s="6" t="s">
        <v>76</v>
      </c>
      <c r="G67" s="4" t="s">
        <v>21</v>
      </c>
      <c r="H67" s="4" t="s">
        <v>35</v>
      </c>
      <c r="I67" s="4" t="s">
        <v>50</v>
      </c>
      <c r="J67" s="4" t="s">
        <v>26</v>
      </c>
      <c r="K67" s="4" t="s">
        <v>47</v>
      </c>
      <c r="L67" s="4" t="s">
        <v>54</v>
      </c>
      <c r="M67" s="4" t="s">
        <v>22</v>
      </c>
      <c r="N67" s="4" t="s">
        <v>77</v>
      </c>
      <c r="O67" s="7" t="s">
        <v>76</v>
      </c>
      <c r="P67" s="7"/>
      <c r="Q67" s="5">
        <v>0</v>
      </c>
      <c r="R67" s="5">
        <v>0</v>
      </c>
      <c r="S67" s="5">
        <v>0</v>
      </c>
      <c r="T67" s="5">
        <f t="shared" si="15"/>
        <v>0</v>
      </c>
    </row>
    <row r="68" spans="6:20" ht="268.5" hidden="1" customHeight="1">
      <c r="F68" s="6" t="s">
        <v>106</v>
      </c>
      <c r="G68" s="4" t="s">
        <v>78</v>
      </c>
      <c r="H68" s="4" t="s">
        <v>35</v>
      </c>
      <c r="I68" s="4" t="s">
        <v>50</v>
      </c>
      <c r="J68" s="4" t="s">
        <v>26</v>
      </c>
      <c r="K68" s="4" t="s">
        <v>79</v>
      </c>
      <c r="L68" s="4" t="s">
        <v>54</v>
      </c>
      <c r="M68" s="4" t="s">
        <v>22</v>
      </c>
      <c r="N68" s="4" t="s">
        <v>77</v>
      </c>
      <c r="O68" s="7" t="s">
        <v>76</v>
      </c>
      <c r="P68" s="7" t="s">
        <v>168</v>
      </c>
      <c r="Q68" s="5">
        <v>0</v>
      </c>
      <c r="R68" s="5">
        <v>0</v>
      </c>
      <c r="S68" s="5">
        <v>0</v>
      </c>
      <c r="T68" s="8">
        <v>0</v>
      </c>
    </row>
    <row r="69" spans="6:20" ht="31.2">
      <c r="F69" s="53" t="s">
        <v>53</v>
      </c>
      <c r="G69" s="45" t="s">
        <v>21</v>
      </c>
      <c r="H69" s="45" t="s">
        <v>35</v>
      </c>
      <c r="I69" s="45" t="s">
        <v>52</v>
      </c>
      <c r="J69" s="45" t="s">
        <v>20</v>
      </c>
      <c r="K69" s="45" t="s">
        <v>21</v>
      </c>
      <c r="L69" s="45" t="s">
        <v>20</v>
      </c>
      <c r="M69" s="45" t="s">
        <v>22</v>
      </c>
      <c r="N69" s="45" t="s">
        <v>21</v>
      </c>
      <c r="O69" s="44" t="s">
        <v>53</v>
      </c>
      <c r="P69" s="44"/>
      <c r="Q69" s="48">
        <f>SUM(Q70+Q72+Q75)</f>
        <v>0</v>
      </c>
      <c r="R69" s="48">
        <f>R70</f>
        <v>0</v>
      </c>
      <c r="S69" s="48">
        <f>SUM(S70+S72+S75)</f>
        <v>0</v>
      </c>
      <c r="T69" s="48">
        <f t="shared" ref="T69" si="16">SUM(T70+T72+T75)</f>
        <v>0</v>
      </c>
    </row>
    <row r="70" spans="6:20" ht="60">
      <c r="F70" s="6" t="s">
        <v>53</v>
      </c>
      <c r="G70" s="4" t="s">
        <v>21</v>
      </c>
      <c r="H70" s="4" t="s">
        <v>35</v>
      </c>
      <c r="I70" s="4" t="s">
        <v>52</v>
      </c>
      <c r="J70" s="4" t="s">
        <v>80</v>
      </c>
      <c r="K70" s="4" t="s">
        <v>21</v>
      </c>
      <c r="L70" s="4" t="s">
        <v>20</v>
      </c>
      <c r="M70" s="4" t="s">
        <v>22</v>
      </c>
      <c r="N70" s="4" t="s">
        <v>51</v>
      </c>
      <c r="O70" s="7" t="s">
        <v>81</v>
      </c>
      <c r="P70" s="7"/>
      <c r="Q70" s="5">
        <v>0</v>
      </c>
      <c r="R70" s="5">
        <v>0</v>
      </c>
      <c r="S70" s="5">
        <v>0</v>
      </c>
      <c r="T70" s="5">
        <v>0</v>
      </c>
    </row>
    <row r="71" spans="6:20" ht="60">
      <c r="F71" s="6" t="s">
        <v>53</v>
      </c>
      <c r="G71" s="4" t="s">
        <v>178</v>
      </c>
      <c r="H71" s="4" t="s">
        <v>35</v>
      </c>
      <c r="I71" s="4" t="s">
        <v>52</v>
      </c>
      <c r="J71" s="4" t="s">
        <v>23</v>
      </c>
      <c r="K71" s="4" t="s">
        <v>179</v>
      </c>
      <c r="L71" s="4" t="s">
        <v>23</v>
      </c>
      <c r="M71" s="4" t="s">
        <v>22</v>
      </c>
      <c r="N71" s="4" t="s">
        <v>51</v>
      </c>
      <c r="O71" s="7" t="s">
        <v>177</v>
      </c>
      <c r="P71" s="7" t="s">
        <v>72</v>
      </c>
      <c r="Q71" s="5">
        <v>0</v>
      </c>
      <c r="R71" s="5">
        <v>0</v>
      </c>
      <c r="S71" s="5">
        <v>0</v>
      </c>
      <c r="T71" s="8">
        <v>0</v>
      </c>
    </row>
    <row r="72" spans="6:20" ht="105" hidden="1">
      <c r="F72" s="6" t="s">
        <v>53</v>
      </c>
      <c r="G72" s="4" t="s">
        <v>21</v>
      </c>
      <c r="H72" s="4" t="s">
        <v>35</v>
      </c>
      <c r="I72" s="4" t="s">
        <v>52</v>
      </c>
      <c r="J72" s="4" t="s">
        <v>121</v>
      </c>
      <c r="K72" s="4" t="s">
        <v>21</v>
      </c>
      <c r="L72" s="4" t="s">
        <v>20</v>
      </c>
      <c r="M72" s="4" t="s">
        <v>22</v>
      </c>
      <c r="N72" s="4" t="s">
        <v>51</v>
      </c>
      <c r="O72" s="6" t="s">
        <v>107</v>
      </c>
      <c r="P72" s="7"/>
      <c r="Q72" s="5">
        <v>0</v>
      </c>
      <c r="R72" s="5">
        <v>0</v>
      </c>
      <c r="S72" s="5">
        <v>0</v>
      </c>
      <c r="T72" s="5">
        <f t="shared" ref="T72" si="17">SUM(T73:T74)</f>
        <v>0</v>
      </c>
    </row>
    <row r="73" spans="6:20" ht="90" hidden="1">
      <c r="F73" s="6" t="s">
        <v>53</v>
      </c>
      <c r="G73" s="4" t="s">
        <v>78</v>
      </c>
      <c r="H73" s="4" t="s">
        <v>35</v>
      </c>
      <c r="I73" s="4" t="s">
        <v>52</v>
      </c>
      <c r="J73" s="4" t="s">
        <v>26</v>
      </c>
      <c r="K73" s="4" t="s">
        <v>27</v>
      </c>
      <c r="L73" s="4" t="s">
        <v>26</v>
      </c>
      <c r="M73" s="4" t="s">
        <v>22</v>
      </c>
      <c r="N73" s="4" t="s">
        <v>51</v>
      </c>
      <c r="O73" s="29" t="s">
        <v>141</v>
      </c>
      <c r="P73" s="23"/>
      <c r="Q73" s="5">
        <v>0</v>
      </c>
      <c r="R73" s="5">
        <v>0</v>
      </c>
      <c r="S73" s="5">
        <v>0</v>
      </c>
      <c r="T73" s="5">
        <v>0</v>
      </c>
    </row>
    <row r="74" spans="6:20" ht="75" hidden="1">
      <c r="F74" s="6" t="s">
        <v>53</v>
      </c>
      <c r="G74" s="4" t="s">
        <v>78</v>
      </c>
      <c r="H74" s="4" t="s">
        <v>35</v>
      </c>
      <c r="I74" s="4" t="s">
        <v>52</v>
      </c>
      <c r="J74" s="4" t="s">
        <v>54</v>
      </c>
      <c r="K74" s="4" t="s">
        <v>142</v>
      </c>
      <c r="L74" s="4" t="s">
        <v>54</v>
      </c>
      <c r="M74" s="4" t="s">
        <v>22</v>
      </c>
      <c r="N74" s="4" t="s">
        <v>51</v>
      </c>
      <c r="O74" s="29" t="s">
        <v>143</v>
      </c>
      <c r="P74" s="7" t="s">
        <v>168</v>
      </c>
      <c r="Q74" s="5">
        <v>0</v>
      </c>
      <c r="R74" s="5">
        <v>0</v>
      </c>
      <c r="S74" s="5">
        <v>0</v>
      </c>
      <c r="T74" s="5">
        <v>0</v>
      </c>
    </row>
    <row r="75" spans="6:20" ht="135" hidden="1">
      <c r="F75" s="6" t="s">
        <v>53</v>
      </c>
      <c r="G75" s="4" t="s">
        <v>78</v>
      </c>
      <c r="H75" s="4" t="s">
        <v>35</v>
      </c>
      <c r="I75" s="4" t="s">
        <v>52</v>
      </c>
      <c r="J75" s="4" t="s">
        <v>54</v>
      </c>
      <c r="K75" s="4" t="s">
        <v>144</v>
      </c>
      <c r="L75" s="4" t="s">
        <v>54</v>
      </c>
      <c r="M75" s="4" t="s">
        <v>22</v>
      </c>
      <c r="N75" s="4" t="s">
        <v>51</v>
      </c>
      <c r="O75" s="7" t="s">
        <v>145</v>
      </c>
      <c r="P75" s="7"/>
      <c r="Q75" s="5">
        <f t="shared" ref="Q75:T75" si="18">SUM(Q76)</f>
        <v>0</v>
      </c>
      <c r="R75" s="5">
        <f t="shared" si="18"/>
        <v>0</v>
      </c>
      <c r="S75" s="5">
        <f t="shared" si="18"/>
        <v>0</v>
      </c>
      <c r="T75" s="5">
        <f t="shared" si="18"/>
        <v>0</v>
      </c>
    </row>
    <row r="76" spans="6:20" ht="90" hidden="1">
      <c r="F76" s="6" t="s">
        <v>53</v>
      </c>
      <c r="G76" s="4" t="s">
        <v>108</v>
      </c>
      <c r="H76" s="4" t="s">
        <v>35</v>
      </c>
      <c r="I76" s="4" t="s">
        <v>52</v>
      </c>
      <c r="J76" s="4" t="s">
        <v>57</v>
      </c>
      <c r="K76" s="4" t="s">
        <v>33</v>
      </c>
      <c r="L76" s="4" t="s">
        <v>26</v>
      </c>
      <c r="M76" s="4" t="s">
        <v>22</v>
      </c>
      <c r="N76" s="4" t="s">
        <v>51</v>
      </c>
      <c r="O76" s="7" t="s">
        <v>82</v>
      </c>
      <c r="P76" s="7" t="s">
        <v>168</v>
      </c>
      <c r="Q76" s="5">
        <v>0</v>
      </c>
      <c r="R76" s="5">
        <v>0</v>
      </c>
      <c r="S76" s="5">
        <v>0</v>
      </c>
      <c r="T76" s="8">
        <v>0</v>
      </c>
    </row>
    <row r="77" spans="6:20" ht="30" hidden="1">
      <c r="F77" s="6" t="s">
        <v>109</v>
      </c>
      <c r="G77" s="4" t="s">
        <v>21</v>
      </c>
      <c r="H77" s="4" t="s">
        <v>35</v>
      </c>
      <c r="I77" s="4" t="s">
        <v>122</v>
      </c>
      <c r="J77" s="4" t="s">
        <v>20</v>
      </c>
      <c r="K77" s="4" t="s">
        <v>21</v>
      </c>
      <c r="L77" s="4" t="s">
        <v>20</v>
      </c>
      <c r="M77" s="4" t="s">
        <v>22</v>
      </c>
      <c r="N77" s="4" t="s">
        <v>21</v>
      </c>
      <c r="O77" s="6" t="s">
        <v>109</v>
      </c>
      <c r="P77" s="7"/>
      <c r="Q77" s="5">
        <f t="shared" ref="Q77:S78" si="19">SUM(Q78)</f>
        <v>0</v>
      </c>
      <c r="R77" s="5">
        <f t="shared" si="19"/>
        <v>0</v>
      </c>
      <c r="S77" s="5">
        <f t="shared" si="19"/>
        <v>0</v>
      </c>
      <c r="T77" s="5">
        <f t="shared" ref="T77:T78" si="20">SUM(T78)</f>
        <v>0</v>
      </c>
    </row>
    <row r="78" spans="6:20" ht="30" hidden="1">
      <c r="F78" s="6" t="s">
        <v>109</v>
      </c>
      <c r="G78" s="4" t="s">
        <v>21</v>
      </c>
      <c r="H78" s="4" t="s">
        <v>35</v>
      </c>
      <c r="I78" s="4" t="s">
        <v>122</v>
      </c>
      <c r="J78" s="4" t="s">
        <v>46</v>
      </c>
      <c r="K78" s="4" t="s">
        <v>21</v>
      </c>
      <c r="L78" s="4" t="s">
        <v>20</v>
      </c>
      <c r="M78" s="4" t="s">
        <v>22</v>
      </c>
      <c r="N78" s="4" t="s">
        <v>123</v>
      </c>
      <c r="O78" s="6" t="s">
        <v>109</v>
      </c>
      <c r="P78" s="7"/>
      <c r="Q78" s="5">
        <f t="shared" si="19"/>
        <v>0</v>
      </c>
      <c r="R78" s="5">
        <f t="shared" si="19"/>
        <v>0</v>
      </c>
      <c r="S78" s="5">
        <f t="shared" si="19"/>
        <v>0</v>
      </c>
      <c r="T78" s="5">
        <f t="shared" si="20"/>
        <v>0</v>
      </c>
    </row>
    <row r="79" spans="6:20" ht="30" hidden="1">
      <c r="F79" s="6" t="s">
        <v>109</v>
      </c>
      <c r="G79" s="4" t="s">
        <v>78</v>
      </c>
      <c r="H79" s="4" t="s">
        <v>35</v>
      </c>
      <c r="I79" s="4" t="s">
        <v>122</v>
      </c>
      <c r="J79" s="4" t="s">
        <v>46</v>
      </c>
      <c r="K79" s="4" t="s">
        <v>47</v>
      </c>
      <c r="L79" s="4" t="s">
        <v>54</v>
      </c>
      <c r="M79" s="4" t="s">
        <v>22</v>
      </c>
      <c r="N79" s="4" t="s">
        <v>123</v>
      </c>
      <c r="O79" s="29" t="s">
        <v>110</v>
      </c>
      <c r="P79" s="7" t="s">
        <v>168</v>
      </c>
      <c r="Q79" s="5">
        <v>0</v>
      </c>
      <c r="R79" s="5">
        <v>0</v>
      </c>
      <c r="S79" s="5">
        <v>0</v>
      </c>
      <c r="T79" s="8">
        <v>0</v>
      </c>
    </row>
    <row r="80" spans="6:20" s="26" customFormat="1" ht="31.2">
      <c r="F80" s="39" t="s">
        <v>95</v>
      </c>
      <c r="G80" s="40" t="s">
        <v>21</v>
      </c>
      <c r="H80" s="40" t="s">
        <v>101</v>
      </c>
      <c r="I80" s="40" t="s">
        <v>20</v>
      </c>
      <c r="J80" s="40" t="s">
        <v>20</v>
      </c>
      <c r="K80" s="40" t="s">
        <v>21</v>
      </c>
      <c r="L80" s="40" t="s">
        <v>20</v>
      </c>
      <c r="M80" s="40" t="s">
        <v>22</v>
      </c>
      <c r="N80" s="40" t="s">
        <v>21</v>
      </c>
      <c r="O80" s="41" t="s">
        <v>55</v>
      </c>
      <c r="P80" s="41"/>
      <c r="Q80" s="42">
        <f>Q81</f>
        <v>47432.6</v>
      </c>
      <c r="R80" s="42">
        <f>R81</f>
        <v>47432.499999999993</v>
      </c>
      <c r="S80" s="42">
        <f>S81</f>
        <v>47432.6</v>
      </c>
      <c r="T80" s="42">
        <f>SUM(T81+T106)</f>
        <v>81946.500000000015</v>
      </c>
    </row>
    <row r="81" spans="6:20" ht="75">
      <c r="F81" s="6" t="s">
        <v>0</v>
      </c>
      <c r="G81" s="4" t="s">
        <v>21</v>
      </c>
      <c r="H81" s="4" t="s">
        <v>101</v>
      </c>
      <c r="I81" s="4" t="s">
        <v>26</v>
      </c>
      <c r="J81" s="4" t="s">
        <v>20</v>
      </c>
      <c r="K81" s="4" t="s">
        <v>21</v>
      </c>
      <c r="L81" s="4" t="s">
        <v>20</v>
      </c>
      <c r="M81" s="4" t="s">
        <v>22</v>
      </c>
      <c r="N81" s="4" t="s">
        <v>21</v>
      </c>
      <c r="O81" s="7" t="s">
        <v>56</v>
      </c>
      <c r="P81" s="7"/>
      <c r="Q81" s="5">
        <f>Q82+Q90+Q97+Q102</f>
        <v>47432.6</v>
      </c>
      <c r="R81" s="5">
        <f>R82+R90+R97+R102</f>
        <v>47432.499999999993</v>
      </c>
      <c r="S81" s="5">
        <f>S82+S90+S97+S102</f>
        <v>47432.6</v>
      </c>
      <c r="T81" s="5">
        <f>SUM(T82+T90+T97+T102)</f>
        <v>81946.500000000015</v>
      </c>
    </row>
    <row r="82" spans="6:20" ht="75">
      <c r="F82" s="44" t="s">
        <v>0</v>
      </c>
      <c r="G82" s="45" t="s">
        <v>21</v>
      </c>
      <c r="H82" s="45" t="s">
        <v>101</v>
      </c>
      <c r="I82" s="45" t="s">
        <v>26</v>
      </c>
      <c r="J82" s="45" t="s">
        <v>54</v>
      </c>
      <c r="K82" s="45" t="s">
        <v>21</v>
      </c>
      <c r="L82" s="45" t="s">
        <v>20</v>
      </c>
      <c r="M82" s="45" t="s">
        <v>22</v>
      </c>
      <c r="N82" s="46" t="s">
        <v>124</v>
      </c>
      <c r="O82" s="47" t="s">
        <v>97</v>
      </c>
      <c r="P82" s="44"/>
      <c r="Q82" s="48">
        <f>Q83+Q88+Q89</f>
        <v>6826.2999999999993</v>
      </c>
      <c r="R82" s="48">
        <f>SUM(R83+R85+R87+R89)</f>
        <v>6826.2999999999993</v>
      </c>
      <c r="S82" s="48">
        <f>SUM(S83+S85+S87+S89)</f>
        <v>6826.2999999999993</v>
      </c>
      <c r="T82" s="48">
        <f>SUM(T83+T85+T87)</f>
        <v>5111.0999999999995</v>
      </c>
    </row>
    <row r="83" spans="6:20" ht="75">
      <c r="F83" s="7" t="s">
        <v>0</v>
      </c>
      <c r="G83" s="4" t="s">
        <v>78</v>
      </c>
      <c r="H83" s="4" t="s">
        <v>101</v>
      </c>
      <c r="I83" s="4" t="s">
        <v>26</v>
      </c>
      <c r="J83" s="4" t="s">
        <v>91</v>
      </c>
      <c r="K83" s="4" t="s">
        <v>92</v>
      </c>
      <c r="L83" s="4" t="s">
        <v>54</v>
      </c>
      <c r="M83" s="4" t="s">
        <v>22</v>
      </c>
      <c r="N83" s="2" t="s">
        <v>124</v>
      </c>
      <c r="O83" s="29" t="s">
        <v>93</v>
      </c>
      <c r="P83" s="7" t="s">
        <v>168</v>
      </c>
      <c r="Q83" s="5">
        <v>4654.2</v>
      </c>
      <c r="R83" s="5">
        <v>4654.2</v>
      </c>
      <c r="S83" s="5">
        <v>4654.2</v>
      </c>
      <c r="T83" s="5">
        <v>4654.2</v>
      </c>
    </row>
    <row r="84" spans="6:20" ht="75" hidden="1">
      <c r="F84" s="7" t="s">
        <v>0</v>
      </c>
      <c r="G84" s="4" t="s">
        <v>78</v>
      </c>
      <c r="H84" s="4" t="s">
        <v>101</v>
      </c>
      <c r="I84" s="4" t="s">
        <v>26</v>
      </c>
      <c r="J84" s="4" t="s">
        <v>91</v>
      </c>
      <c r="K84" s="4" t="s">
        <v>92</v>
      </c>
      <c r="L84" s="4" t="s">
        <v>54</v>
      </c>
      <c r="M84" s="4" t="s">
        <v>22</v>
      </c>
      <c r="N84" s="2" t="s">
        <v>124</v>
      </c>
      <c r="O84" s="7" t="s">
        <v>93</v>
      </c>
      <c r="P84" s="7" t="s">
        <v>74</v>
      </c>
      <c r="Q84" s="5">
        <v>0</v>
      </c>
      <c r="R84" s="5">
        <v>0</v>
      </c>
      <c r="S84" s="5">
        <v>0</v>
      </c>
      <c r="T84" s="24">
        <v>0</v>
      </c>
    </row>
    <row r="85" spans="6:20" ht="75" hidden="1">
      <c r="F85" s="7" t="s">
        <v>0</v>
      </c>
      <c r="G85" s="4" t="s">
        <v>21</v>
      </c>
      <c r="H85" s="4" t="s">
        <v>101</v>
      </c>
      <c r="I85" s="4" t="s">
        <v>26</v>
      </c>
      <c r="J85" s="4" t="s">
        <v>91</v>
      </c>
      <c r="K85" s="4" t="s">
        <v>128</v>
      </c>
      <c r="L85" s="4" t="s">
        <v>20</v>
      </c>
      <c r="M85" s="4" t="s">
        <v>22</v>
      </c>
      <c r="N85" s="2" t="s">
        <v>124</v>
      </c>
      <c r="O85" s="6" t="s">
        <v>111</v>
      </c>
      <c r="P85" s="7"/>
      <c r="Q85" s="5">
        <v>0</v>
      </c>
      <c r="R85" s="5">
        <v>0</v>
      </c>
      <c r="S85" s="5">
        <v>0</v>
      </c>
      <c r="T85" s="5">
        <v>0</v>
      </c>
    </row>
    <row r="86" spans="6:20" ht="75" hidden="1">
      <c r="F86" s="7" t="s">
        <v>0</v>
      </c>
      <c r="G86" s="4" t="s">
        <v>78</v>
      </c>
      <c r="H86" s="4" t="s">
        <v>101</v>
      </c>
      <c r="I86" s="4" t="s">
        <v>26</v>
      </c>
      <c r="J86" s="4" t="s">
        <v>91</v>
      </c>
      <c r="K86" s="4" t="s">
        <v>128</v>
      </c>
      <c r="L86" s="4" t="s">
        <v>54</v>
      </c>
      <c r="M86" s="4" t="s">
        <v>22</v>
      </c>
      <c r="N86" s="2" t="s">
        <v>124</v>
      </c>
      <c r="O86" s="29" t="s">
        <v>146</v>
      </c>
      <c r="P86" s="7" t="s">
        <v>74</v>
      </c>
      <c r="Q86" s="5">
        <v>0</v>
      </c>
      <c r="R86" s="5">
        <v>0</v>
      </c>
      <c r="S86" s="5">
        <v>0</v>
      </c>
      <c r="T86" s="24">
        <v>0</v>
      </c>
    </row>
    <row r="87" spans="6:20" ht="75">
      <c r="F87" s="7" t="s">
        <v>0</v>
      </c>
      <c r="G87" s="4" t="s">
        <v>21</v>
      </c>
      <c r="H87" s="4" t="s">
        <v>101</v>
      </c>
      <c r="I87" s="4" t="s">
        <v>26</v>
      </c>
      <c r="J87" s="4" t="s">
        <v>52</v>
      </c>
      <c r="K87" s="4" t="s">
        <v>92</v>
      </c>
      <c r="L87" s="4" t="s">
        <v>20</v>
      </c>
      <c r="M87" s="4" t="s">
        <v>22</v>
      </c>
      <c r="N87" s="2" t="s">
        <v>124</v>
      </c>
      <c r="O87" s="29" t="s">
        <v>140</v>
      </c>
      <c r="P87" s="7"/>
      <c r="Q87" s="5">
        <f>Q88</f>
        <v>1959.6</v>
      </c>
      <c r="R87" s="5">
        <f>R88</f>
        <v>1959.6</v>
      </c>
      <c r="S87" s="5">
        <v>1959.6</v>
      </c>
      <c r="T87" s="5">
        <v>456.9</v>
      </c>
    </row>
    <row r="88" spans="6:20" ht="75">
      <c r="F88" s="7" t="s">
        <v>0</v>
      </c>
      <c r="G88" s="4" t="s">
        <v>78</v>
      </c>
      <c r="H88" s="4" t="s">
        <v>101</v>
      </c>
      <c r="I88" s="4" t="s">
        <v>26</v>
      </c>
      <c r="J88" s="4" t="s">
        <v>52</v>
      </c>
      <c r="K88" s="4" t="s">
        <v>92</v>
      </c>
      <c r="L88" s="4" t="s">
        <v>54</v>
      </c>
      <c r="M88" s="4" t="s">
        <v>22</v>
      </c>
      <c r="N88" s="2" t="s">
        <v>124</v>
      </c>
      <c r="O88" s="7" t="s">
        <v>139</v>
      </c>
      <c r="P88" s="7" t="s">
        <v>168</v>
      </c>
      <c r="Q88" s="5">
        <v>1959.6</v>
      </c>
      <c r="R88" s="5">
        <v>1959.6</v>
      </c>
      <c r="S88" s="5">
        <v>1959.6</v>
      </c>
      <c r="T88" s="24">
        <v>456.9</v>
      </c>
    </row>
    <row r="89" spans="6:20" ht="75">
      <c r="F89" s="7" t="s">
        <v>0</v>
      </c>
      <c r="G89" s="4" t="s">
        <v>78</v>
      </c>
      <c r="H89" s="4" t="s">
        <v>101</v>
      </c>
      <c r="I89" s="4" t="s">
        <v>26</v>
      </c>
      <c r="J89" s="4" t="s">
        <v>127</v>
      </c>
      <c r="K89" s="4" t="s">
        <v>1</v>
      </c>
      <c r="L89" s="4" t="s">
        <v>54</v>
      </c>
      <c r="M89" s="4" t="s">
        <v>21</v>
      </c>
      <c r="N89" s="2" t="s">
        <v>124</v>
      </c>
      <c r="O89" s="7" t="s">
        <v>146</v>
      </c>
      <c r="P89" s="7" t="s">
        <v>168</v>
      </c>
      <c r="Q89" s="5">
        <v>212.5</v>
      </c>
      <c r="R89" s="5">
        <v>212.5</v>
      </c>
      <c r="S89" s="5">
        <v>212.5</v>
      </c>
      <c r="T89" s="24">
        <v>0</v>
      </c>
    </row>
    <row r="90" spans="6:20" ht="75">
      <c r="F90" s="44" t="s">
        <v>0</v>
      </c>
      <c r="G90" s="45" t="s">
        <v>21</v>
      </c>
      <c r="H90" s="45" t="s">
        <v>101</v>
      </c>
      <c r="I90" s="45" t="s">
        <v>26</v>
      </c>
      <c r="J90" s="45" t="s">
        <v>125</v>
      </c>
      <c r="K90" s="45" t="s">
        <v>21</v>
      </c>
      <c r="L90" s="45" t="s">
        <v>20</v>
      </c>
      <c r="M90" s="45" t="s">
        <v>22</v>
      </c>
      <c r="N90" s="46" t="s">
        <v>124</v>
      </c>
      <c r="O90" s="47" t="s">
        <v>58</v>
      </c>
      <c r="P90" s="44"/>
      <c r="Q90" s="48">
        <f t="shared" ref="Q90:S90" si="21">SUM(Q91+Q95+Q93)</f>
        <v>39580.699999999997</v>
      </c>
      <c r="R90" s="48">
        <f t="shared" si="21"/>
        <v>39580.6</v>
      </c>
      <c r="S90" s="48">
        <f t="shared" si="21"/>
        <v>39580.699999999997</v>
      </c>
      <c r="T90" s="48">
        <f>SUM(T91+T95+T93)</f>
        <v>76224.600000000006</v>
      </c>
    </row>
    <row r="91" spans="6:20" ht="75">
      <c r="F91" s="7" t="s">
        <v>0</v>
      </c>
      <c r="G91" s="4" t="s">
        <v>21</v>
      </c>
      <c r="H91" s="4" t="s">
        <v>101</v>
      </c>
      <c r="I91" s="4" t="s">
        <v>26</v>
      </c>
      <c r="J91" s="4" t="s">
        <v>125</v>
      </c>
      <c r="K91" s="4" t="s">
        <v>129</v>
      </c>
      <c r="L91" s="4" t="s">
        <v>20</v>
      </c>
      <c r="M91" s="4" t="s">
        <v>22</v>
      </c>
      <c r="N91" s="2" t="s">
        <v>124</v>
      </c>
      <c r="O91" s="6" t="s">
        <v>112</v>
      </c>
      <c r="P91" s="7"/>
      <c r="Q91" s="5">
        <f>SUM(Q92)</f>
        <v>15225.5</v>
      </c>
      <c r="R91" s="5">
        <f>R92</f>
        <v>15225.43</v>
      </c>
      <c r="S91" s="5">
        <f>S92</f>
        <v>15225.5</v>
      </c>
      <c r="T91" s="5">
        <f t="shared" ref="T91" si="22">SUM(T92)</f>
        <v>0</v>
      </c>
    </row>
    <row r="92" spans="6:20" ht="75">
      <c r="F92" s="7" t="s">
        <v>0</v>
      </c>
      <c r="G92" s="4" t="s">
        <v>78</v>
      </c>
      <c r="H92" s="4" t="s">
        <v>101</v>
      </c>
      <c r="I92" s="4" t="s">
        <v>26</v>
      </c>
      <c r="J92" s="4" t="s">
        <v>125</v>
      </c>
      <c r="K92" s="4" t="s">
        <v>129</v>
      </c>
      <c r="L92" s="4" t="s">
        <v>54</v>
      </c>
      <c r="M92" s="4" t="s">
        <v>22</v>
      </c>
      <c r="N92" s="2" t="s">
        <v>124</v>
      </c>
      <c r="O92" s="6" t="s">
        <v>96</v>
      </c>
      <c r="P92" s="7" t="s">
        <v>168</v>
      </c>
      <c r="Q92" s="5">
        <v>15225.5</v>
      </c>
      <c r="R92" s="5">
        <v>15225.43</v>
      </c>
      <c r="S92" s="5">
        <v>15225.5</v>
      </c>
      <c r="T92" s="24">
        <v>0</v>
      </c>
    </row>
    <row r="93" spans="6:20" ht="75">
      <c r="F93" s="7" t="s">
        <v>0</v>
      </c>
      <c r="G93" s="4" t="s">
        <v>21</v>
      </c>
      <c r="H93" s="4" t="s">
        <v>101</v>
      </c>
      <c r="I93" s="4" t="s">
        <v>26</v>
      </c>
      <c r="J93" s="4" t="s">
        <v>138</v>
      </c>
      <c r="K93" s="4" t="s">
        <v>165</v>
      </c>
      <c r="L93" s="4" t="s">
        <v>20</v>
      </c>
      <c r="M93" s="4" t="s">
        <v>22</v>
      </c>
      <c r="N93" s="2" t="s">
        <v>124</v>
      </c>
      <c r="O93" s="29" t="s">
        <v>166</v>
      </c>
      <c r="P93" s="7"/>
      <c r="Q93" s="5">
        <v>0</v>
      </c>
      <c r="R93" s="5">
        <f t="shared" ref="R93" si="23">SUM(R94)</f>
        <v>0</v>
      </c>
      <c r="S93" s="5">
        <v>0</v>
      </c>
      <c r="T93" s="5">
        <f>T94</f>
        <v>17694.900000000001</v>
      </c>
    </row>
    <row r="94" spans="6:20" ht="75">
      <c r="F94" s="7" t="s">
        <v>0</v>
      </c>
      <c r="G94" s="4" t="s">
        <v>78</v>
      </c>
      <c r="H94" s="4" t="s">
        <v>101</v>
      </c>
      <c r="I94" s="4" t="s">
        <v>26</v>
      </c>
      <c r="J94" s="4" t="s">
        <v>138</v>
      </c>
      <c r="K94" s="4" t="s">
        <v>165</v>
      </c>
      <c r="L94" s="4" t="s">
        <v>54</v>
      </c>
      <c r="M94" s="4" t="s">
        <v>22</v>
      </c>
      <c r="N94" s="2" t="s">
        <v>124</v>
      </c>
      <c r="O94" s="29" t="s">
        <v>166</v>
      </c>
      <c r="P94" s="7" t="s">
        <v>168</v>
      </c>
      <c r="Q94" s="5">
        <v>0</v>
      </c>
      <c r="R94" s="5">
        <v>0</v>
      </c>
      <c r="S94" s="5">
        <v>0</v>
      </c>
      <c r="T94" s="24">
        <v>17694.900000000001</v>
      </c>
    </row>
    <row r="95" spans="6:20" ht="75">
      <c r="F95" s="7" t="s">
        <v>0</v>
      </c>
      <c r="G95" s="4" t="s">
        <v>21</v>
      </c>
      <c r="H95" s="4" t="s">
        <v>101</v>
      </c>
      <c r="I95" s="4" t="s">
        <v>26</v>
      </c>
      <c r="J95" s="4" t="s">
        <v>90</v>
      </c>
      <c r="K95" s="4" t="s">
        <v>1</v>
      </c>
      <c r="L95" s="4" t="s">
        <v>20</v>
      </c>
      <c r="M95" s="4" t="s">
        <v>22</v>
      </c>
      <c r="N95" s="2" t="s">
        <v>124</v>
      </c>
      <c r="O95" s="6" t="s">
        <v>167</v>
      </c>
      <c r="P95" s="7"/>
      <c r="Q95" s="5">
        <f t="shared" ref="Q95:S95" si="24">SUM(Q96)</f>
        <v>24355.200000000001</v>
      </c>
      <c r="R95" s="5">
        <f>R96</f>
        <v>24355.17</v>
      </c>
      <c r="S95" s="5">
        <f t="shared" si="24"/>
        <v>24355.200000000001</v>
      </c>
      <c r="T95" s="5">
        <f t="shared" ref="T95" si="25">SUM(T96)</f>
        <v>58529.7</v>
      </c>
    </row>
    <row r="96" spans="6:20" ht="75">
      <c r="F96" s="7" t="s">
        <v>0</v>
      </c>
      <c r="G96" s="4" t="s">
        <v>78</v>
      </c>
      <c r="H96" s="4" t="s">
        <v>101</v>
      </c>
      <c r="I96" s="4" t="s">
        <v>26</v>
      </c>
      <c r="J96" s="4" t="s">
        <v>90</v>
      </c>
      <c r="K96" s="4" t="s">
        <v>1</v>
      </c>
      <c r="L96" s="4" t="s">
        <v>54</v>
      </c>
      <c r="M96" s="4" t="s">
        <v>22</v>
      </c>
      <c r="N96" s="2" t="s">
        <v>124</v>
      </c>
      <c r="O96" s="6" t="s">
        <v>59</v>
      </c>
      <c r="P96" s="7" t="s">
        <v>168</v>
      </c>
      <c r="Q96" s="5">
        <v>24355.200000000001</v>
      </c>
      <c r="R96" s="5">
        <v>24355.17</v>
      </c>
      <c r="S96" s="5">
        <v>24355.200000000001</v>
      </c>
      <c r="T96" s="24">
        <v>58529.7</v>
      </c>
    </row>
    <row r="97" spans="6:20" ht="75">
      <c r="F97" s="44" t="s">
        <v>0</v>
      </c>
      <c r="G97" s="45" t="s">
        <v>21</v>
      </c>
      <c r="H97" s="45" t="s">
        <v>101</v>
      </c>
      <c r="I97" s="45" t="s">
        <v>26</v>
      </c>
      <c r="J97" s="45" t="s">
        <v>83</v>
      </c>
      <c r="K97" s="45" t="s">
        <v>21</v>
      </c>
      <c r="L97" s="45" t="s">
        <v>20</v>
      </c>
      <c r="M97" s="45" t="s">
        <v>22</v>
      </c>
      <c r="N97" s="46" t="s">
        <v>124</v>
      </c>
      <c r="O97" s="47" t="s">
        <v>60</v>
      </c>
      <c r="P97" s="44"/>
      <c r="Q97" s="48">
        <f>SUM(Q98+Q100)</f>
        <v>523.59999999999991</v>
      </c>
      <c r="R97" s="48">
        <f>SUM(R98+R100)</f>
        <v>523.59999999999991</v>
      </c>
      <c r="S97" s="48">
        <f>SUM(S98+S100)</f>
        <v>523.59999999999991</v>
      </c>
      <c r="T97" s="48">
        <f t="shared" ref="T97" si="26">SUM(T98+T100)</f>
        <v>515.5</v>
      </c>
    </row>
    <row r="98" spans="6:20" ht="75">
      <c r="F98" s="7" t="s">
        <v>0</v>
      </c>
      <c r="G98" s="4" t="s">
        <v>21</v>
      </c>
      <c r="H98" s="4" t="s">
        <v>101</v>
      </c>
      <c r="I98" s="4" t="s">
        <v>26</v>
      </c>
      <c r="J98" s="4" t="s">
        <v>83</v>
      </c>
      <c r="K98" s="4" t="s">
        <v>2</v>
      </c>
      <c r="L98" s="4" t="s">
        <v>20</v>
      </c>
      <c r="M98" s="4" t="s">
        <v>22</v>
      </c>
      <c r="N98" s="2" t="s">
        <v>124</v>
      </c>
      <c r="O98" s="6" t="s">
        <v>62</v>
      </c>
      <c r="P98" s="7"/>
      <c r="Q98" s="5">
        <f t="shared" ref="Q98" si="27">SUM(Q99)</f>
        <v>3.8</v>
      </c>
      <c r="R98" s="5">
        <v>3.8</v>
      </c>
      <c r="S98" s="5">
        <v>3.8</v>
      </c>
      <c r="T98" s="5">
        <f t="shared" ref="T98" si="28">SUM(T99)</f>
        <v>3.8</v>
      </c>
    </row>
    <row r="99" spans="6:20" ht="75">
      <c r="F99" s="7" t="s">
        <v>0</v>
      </c>
      <c r="G99" s="4" t="s">
        <v>78</v>
      </c>
      <c r="H99" s="4" t="s">
        <v>101</v>
      </c>
      <c r="I99" s="4" t="s">
        <v>26</v>
      </c>
      <c r="J99" s="4" t="s">
        <v>83</v>
      </c>
      <c r="K99" s="4" t="s">
        <v>2</v>
      </c>
      <c r="L99" s="4" t="s">
        <v>54</v>
      </c>
      <c r="M99" s="4" t="s">
        <v>22</v>
      </c>
      <c r="N99" s="2" t="s">
        <v>124</v>
      </c>
      <c r="O99" s="6" t="s">
        <v>113</v>
      </c>
      <c r="P99" s="7" t="s">
        <v>168</v>
      </c>
      <c r="Q99" s="5">
        <v>3.8</v>
      </c>
      <c r="R99" s="5">
        <v>3.8</v>
      </c>
      <c r="S99" s="5">
        <v>3.8</v>
      </c>
      <c r="T99" s="24">
        <v>3.8</v>
      </c>
    </row>
    <row r="100" spans="6:20" ht="75">
      <c r="F100" s="7" t="s">
        <v>0</v>
      </c>
      <c r="G100" s="4" t="s">
        <v>21</v>
      </c>
      <c r="H100" s="4" t="s">
        <v>101</v>
      </c>
      <c r="I100" s="4" t="s">
        <v>26</v>
      </c>
      <c r="J100" s="4" t="s">
        <v>84</v>
      </c>
      <c r="K100" s="4" t="s">
        <v>85</v>
      </c>
      <c r="L100" s="4" t="s">
        <v>20</v>
      </c>
      <c r="M100" s="4" t="s">
        <v>22</v>
      </c>
      <c r="N100" s="2" t="s">
        <v>124</v>
      </c>
      <c r="O100" s="29" t="s">
        <v>61</v>
      </c>
      <c r="P100" s="7"/>
      <c r="Q100" s="5">
        <f t="shared" ref="Q100:S100" si="29">SUM(Q101)</f>
        <v>519.79999999999995</v>
      </c>
      <c r="R100" s="5">
        <f>R101</f>
        <v>519.79999999999995</v>
      </c>
      <c r="S100" s="5">
        <f t="shared" si="29"/>
        <v>519.79999999999995</v>
      </c>
      <c r="T100" s="5">
        <f>T101</f>
        <v>511.7</v>
      </c>
    </row>
    <row r="101" spans="6:20" ht="75">
      <c r="F101" s="7" t="s">
        <v>0</v>
      </c>
      <c r="G101" s="4" t="s">
        <v>78</v>
      </c>
      <c r="H101" s="4" t="s">
        <v>101</v>
      </c>
      <c r="I101" s="4" t="s">
        <v>26</v>
      </c>
      <c r="J101" s="4" t="s">
        <v>84</v>
      </c>
      <c r="K101" s="4" t="s">
        <v>85</v>
      </c>
      <c r="L101" s="4" t="s">
        <v>54</v>
      </c>
      <c r="M101" s="4" t="s">
        <v>22</v>
      </c>
      <c r="N101" s="2" t="s">
        <v>124</v>
      </c>
      <c r="O101" s="6" t="s">
        <v>114</v>
      </c>
      <c r="P101" s="7" t="s">
        <v>168</v>
      </c>
      <c r="Q101" s="5">
        <v>519.79999999999995</v>
      </c>
      <c r="R101" s="5">
        <v>519.79999999999995</v>
      </c>
      <c r="S101" s="5">
        <v>519.79999999999995</v>
      </c>
      <c r="T101" s="24">
        <v>511.7</v>
      </c>
    </row>
    <row r="102" spans="6:20" ht="75">
      <c r="F102" s="44" t="s">
        <v>0</v>
      </c>
      <c r="G102" s="45" t="s">
        <v>21</v>
      </c>
      <c r="H102" s="45" t="s">
        <v>101</v>
      </c>
      <c r="I102" s="45" t="s">
        <v>26</v>
      </c>
      <c r="J102" s="45" t="s">
        <v>86</v>
      </c>
      <c r="K102" s="45" t="s">
        <v>21</v>
      </c>
      <c r="L102" s="45" t="s">
        <v>20</v>
      </c>
      <c r="M102" s="45" t="s">
        <v>22</v>
      </c>
      <c r="N102" s="46" t="s">
        <v>124</v>
      </c>
      <c r="O102" s="47" t="s">
        <v>63</v>
      </c>
      <c r="P102" s="44"/>
      <c r="Q102" s="48">
        <f>SUM(Q103+Q105)</f>
        <v>502</v>
      </c>
      <c r="R102" s="48">
        <f>R104+R105</f>
        <v>502</v>
      </c>
      <c r="S102" s="48">
        <f>SUM(S103+S105)</f>
        <v>502</v>
      </c>
      <c r="T102" s="48">
        <f t="shared" ref="T102:T103" si="30">SUM(T103)</f>
        <v>95.3</v>
      </c>
    </row>
    <row r="103" spans="6:20" s="38" customFormat="1" ht="105">
      <c r="F103" s="32" t="s">
        <v>0</v>
      </c>
      <c r="G103" s="31" t="s">
        <v>21</v>
      </c>
      <c r="H103" s="31" t="s">
        <v>101</v>
      </c>
      <c r="I103" s="31" t="s">
        <v>26</v>
      </c>
      <c r="J103" s="31" t="s">
        <v>86</v>
      </c>
      <c r="K103" s="31" t="s">
        <v>87</v>
      </c>
      <c r="L103" s="31" t="s">
        <v>20</v>
      </c>
      <c r="M103" s="31" t="s">
        <v>22</v>
      </c>
      <c r="N103" s="37" t="s">
        <v>124</v>
      </c>
      <c r="O103" s="30" t="s">
        <v>88</v>
      </c>
      <c r="P103" s="32"/>
      <c r="Q103" s="34">
        <f t="shared" ref="Q103:S103" si="31">SUM(Q104)</f>
        <v>102</v>
      </c>
      <c r="R103" s="34">
        <f>R104</f>
        <v>102</v>
      </c>
      <c r="S103" s="34">
        <f t="shared" si="31"/>
        <v>102</v>
      </c>
      <c r="T103" s="34">
        <f t="shared" si="30"/>
        <v>95.3</v>
      </c>
    </row>
    <row r="104" spans="6:20" ht="120">
      <c r="F104" s="7" t="s">
        <v>0</v>
      </c>
      <c r="G104" s="4" t="s">
        <v>78</v>
      </c>
      <c r="H104" s="4" t="s">
        <v>101</v>
      </c>
      <c r="I104" s="4" t="s">
        <v>26</v>
      </c>
      <c r="J104" s="4" t="s">
        <v>86</v>
      </c>
      <c r="K104" s="4" t="s">
        <v>87</v>
      </c>
      <c r="L104" s="4" t="s">
        <v>54</v>
      </c>
      <c r="M104" s="4" t="s">
        <v>22</v>
      </c>
      <c r="N104" s="2" t="s">
        <v>124</v>
      </c>
      <c r="O104" s="6" t="s">
        <v>89</v>
      </c>
      <c r="P104" s="7" t="s">
        <v>168</v>
      </c>
      <c r="Q104" s="5">
        <v>102</v>
      </c>
      <c r="R104" s="5">
        <v>102</v>
      </c>
      <c r="S104" s="5">
        <v>102</v>
      </c>
      <c r="T104" s="24">
        <v>95.3</v>
      </c>
    </row>
    <row r="105" spans="6:20" ht="75">
      <c r="F105" s="7" t="s">
        <v>0</v>
      </c>
      <c r="G105" s="4" t="s">
        <v>78</v>
      </c>
      <c r="H105" s="4" t="s">
        <v>101</v>
      </c>
      <c r="I105" s="4" t="s">
        <v>26</v>
      </c>
      <c r="J105" s="4" t="s">
        <v>186</v>
      </c>
      <c r="K105" s="4" t="s">
        <v>1</v>
      </c>
      <c r="L105" s="4" t="s">
        <v>54</v>
      </c>
      <c r="M105" s="4" t="s">
        <v>22</v>
      </c>
      <c r="N105" s="2" t="s">
        <v>124</v>
      </c>
      <c r="O105" s="29" t="s">
        <v>187</v>
      </c>
      <c r="P105" s="7" t="s">
        <v>168</v>
      </c>
      <c r="Q105" s="5">
        <v>400</v>
      </c>
      <c r="R105" s="5">
        <v>400</v>
      </c>
      <c r="S105" s="5">
        <v>400</v>
      </c>
      <c r="T105" s="24">
        <v>0</v>
      </c>
    </row>
    <row r="106" spans="6:20" ht="75">
      <c r="F106" s="7" t="s">
        <v>0</v>
      </c>
      <c r="G106" s="4" t="s">
        <v>21</v>
      </c>
      <c r="H106" s="4" t="s">
        <v>101</v>
      </c>
      <c r="I106" s="4" t="s">
        <v>127</v>
      </c>
      <c r="J106" s="4" t="s">
        <v>20</v>
      </c>
      <c r="K106" s="4" t="s">
        <v>21</v>
      </c>
      <c r="L106" s="4" t="s">
        <v>20</v>
      </c>
      <c r="M106" s="4" t="s">
        <v>22</v>
      </c>
      <c r="N106" s="2" t="s">
        <v>124</v>
      </c>
      <c r="O106" s="6" t="s">
        <v>135</v>
      </c>
      <c r="P106" s="7"/>
      <c r="Q106" s="5">
        <f t="shared" ref="Q106:S107" si="32">SUM(Q107)</f>
        <v>0</v>
      </c>
      <c r="R106" s="5">
        <f t="shared" si="32"/>
        <v>0</v>
      </c>
      <c r="S106" s="5">
        <f t="shared" si="32"/>
        <v>0</v>
      </c>
      <c r="T106" s="5">
        <f t="shared" ref="T106:T107" si="33">SUM(T107)</f>
        <v>0</v>
      </c>
    </row>
    <row r="107" spans="6:20" ht="75">
      <c r="F107" s="7" t="s">
        <v>0</v>
      </c>
      <c r="G107" s="4" t="s">
        <v>21</v>
      </c>
      <c r="H107" s="4" t="s">
        <v>101</v>
      </c>
      <c r="I107" s="4" t="s">
        <v>127</v>
      </c>
      <c r="J107" s="4" t="s">
        <v>20</v>
      </c>
      <c r="K107" s="4" t="s">
        <v>21</v>
      </c>
      <c r="L107" s="4" t="s">
        <v>54</v>
      </c>
      <c r="M107" s="4" t="s">
        <v>22</v>
      </c>
      <c r="N107" s="2" t="s">
        <v>124</v>
      </c>
      <c r="O107" s="6" t="s">
        <v>115</v>
      </c>
      <c r="P107" s="7"/>
      <c r="Q107" s="5">
        <f t="shared" si="32"/>
        <v>0</v>
      </c>
      <c r="R107" s="5">
        <f t="shared" si="32"/>
        <v>0</v>
      </c>
      <c r="S107" s="5">
        <f t="shared" si="32"/>
        <v>0</v>
      </c>
      <c r="T107" s="5">
        <f t="shared" si="33"/>
        <v>0</v>
      </c>
    </row>
    <row r="108" spans="6:20" ht="75">
      <c r="F108" s="7" t="s">
        <v>0</v>
      </c>
      <c r="G108" s="4" t="s">
        <v>78</v>
      </c>
      <c r="H108" s="4" t="s">
        <v>101</v>
      </c>
      <c r="I108" s="4" t="s">
        <v>127</v>
      </c>
      <c r="J108" s="4" t="s">
        <v>126</v>
      </c>
      <c r="K108" s="4" t="s">
        <v>25</v>
      </c>
      <c r="L108" s="4" t="s">
        <v>54</v>
      </c>
      <c r="M108" s="4" t="s">
        <v>22</v>
      </c>
      <c r="N108" s="2" t="s">
        <v>124</v>
      </c>
      <c r="O108" s="6" t="s">
        <v>116</v>
      </c>
      <c r="P108" s="7" t="s">
        <v>168</v>
      </c>
      <c r="Q108" s="5">
        <v>0</v>
      </c>
      <c r="R108" s="5">
        <v>0</v>
      </c>
      <c r="S108" s="5">
        <v>0</v>
      </c>
      <c r="T108" s="24">
        <v>0</v>
      </c>
    </row>
    <row r="109" spans="6:20" ht="13.8">
      <c r="F109" s="9"/>
      <c r="O109" s="9"/>
      <c r="P109" s="9"/>
      <c r="Q109" s="9"/>
      <c r="R109" s="9"/>
      <c r="S109" s="9"/>
      <c r="T109" s="9"/>
    </row>
    <row r="110" spans="6:20" ht="59.25" customHeight="1">
      <c r="F110" s="25"/>
      <c r="G110" s="13"/>
      <c r="H110" s="13"/>
      <c r="I110" s="13"/>
      <c r="J110" s="13"/>
      <c r="K110" s="13"/>
      <c r="L110" s="13"/>
      <c r="M110" s="13"/>
      <c r="N110" s="13"/>
      <c r="O110" s="25"/>
      <c r="P110" s="25"/>
    </row>
    <row r="111" spans="6:20" ht="56.25" customHeight="1">
      <c r="F111" s="56"/>
      <c r="G111" s="56"/>
      <c r="H111" s="56"/>
      <c r="I111" s="13"/>
      <c r="J111" s="13"/>
      <c r="K111" s="13"/>
      <c r="L111" s="13"/>
      <c r="M111" s="13"/>
      <c r="N111" s="13"/>
      <c r="O111" s="25"/>
      <c r="P111" s="25"/>
    </row>
  </sheetData>
  <mergeCells count="15">
    <mergeCell ref="M12:N12"/>
    <mergeCell ref="F111:H111"/>
    <mergeCell ref="F2:T2"/>
    <mergeCell ref="F4:T4"/>
    <mergeCell ref="F6:H6"/>
    <mergeCell ref="F11:F13"/>
    <mergeCell ref="G11:N11"/>
    <mergeCell ref="O11:O13"/>
    <mergeCell ref="P11:P13"/>
    <mergeCell ref="Q11:Q13"/>
    <mergeCell ref="R11:R13"/>
    <mergeCell ref="S11:S13"/>
    <mergeCell ref="T11:T13"/>
    <mergeCell ref="G12:G13"/>
    <mergeCell ref="H12:L12"/>
  </mergeCells>
  <pageMargins left="0.23622047244094491" right="0.23622047244094491" top="0.39370078740157483" bottom="0.27559055118110237" header="0.23622047244094491" footer="0.19685039370078741"/>
  <pageSetup paperSize="9" scale="25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 (2)</vt:lpstr>
      <vt:lpstr>'готовый 1 и 2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User</cp:lastModifiedBy>
  <cp:lastPrinted>2023-01-16T11:40:41Z</cp:lastPrinted>
  <dcterms:created xsi:type="dcterms:W3CDTF">2016-10-20T11:21:30Z</dcterms:created>
  <dcterms:modified xsi:type="dcterms:W3CDTF">2023-01-16T11:41:16Z</dcterms:modified>
</cp:coreProperties>
</file>