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(2)'!$C$15:$W$119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Q71" i="2" l="1"/>
  <c r="P71" i="2"/>
  <c r="O71" i="2"/>
  <c r="N71" i="2"/>
  <c r="Q70" i="2" l="1"/>
  <c r="P70" i="2"/>
  <c r="O70" i="2"/>
  <c r="N70" i="2"/>
  <c r="N73" i="2" l="1"/>
  <c r="N64" i="2"/>
  <c r="P73" i="2" l="1"/>
  <c r="O73" i="2"/>
  <c r="O107" i="2" l="1"/>
  <c r="O105" i="2" l="1"/>
  <c r="O94" i="2" l="1"/>
  <c r="P69" i="2" l="1"/>
  <c r="O69" i="2"/>
  <c r="N69" i="2"/>
  <c r="Q110" i="2" l="1"/>
  <c r="O17" i="2"/>
  <c r="Q94" i="2" l="1"/>
  <c r="Q65" i="2"/>
  <c r="Q64" i="2" s="1"/>
  <c r="Q61" i="2"/>
  <c r="Q60" i="2" l="1"/>
  <c r="O102" i="2"/>
  <c r="N61" i="2" l="1"/>
  <c r="P17" i="2" l="1"/>
  <c r="N17" i="2"/>
  <c r="Q34" i="2" l="1"/>
  <c r="P100" i="2"/>
  <c r="N100" i="2"/>
  <c r="N89" i="2"/>
  <c r="P94" i="2"/>
  <c r="P65" i="2"/>
  <c r="P64" i="2" s="1"/>
  <c r="O65" i="2"/>
  <c r="O64" i="2" s="1"/>
  <c r="O60" i="2" s="1"/>
  <c r="N65" i="2"/>
  <c r="P61" i="2"/>
  <c r="P34" i="2"/>
  <c r="P33" i="2" s="1"/>
  <c r="O104" i="2" l="1"/>
  <c r="O98" i="2"/>
  <c r="Q107" i="2" l="1"/>
  <c r="Q100" i="2"/>
  <c r="P98" i="2" l="1"/>
  <c r="O109" i="2" l="1"/>
  <c r="N94" i="2" l="1"/>
  <c r="O110" i="2" l="1"/>
  <c r="P89" i="2"/>
  <c r="O89" i="2"/>
  <c r="P40" i="2" l="1"/>
  <c r="P51" i="2" l="1"/>
  <c r="O51" i="2"/>
  <c r="P60" i="2" l="1"/>
  <c r="N98" i="2" l="1"/>
  <c r="N60" i="2"/>
  <c r="N51" i="2"/>
  <c r="O48" i="2"/>
  <c r="O47" i="2" s="1"/>
  <c r="P48" i="2"/>
  <c r="N48" i="2"/>
  <c r="O44" i="2"/>
  <c r="P44" i="2"/>
  <c r="N44" i="2"/>
  <c r="O39" i="2" l="1"/>
  <c r="P39" i="2"/>
  <c r="N39" i="2"/>
  <c r="N15" i="2" s="1"/>
  <c r="O40" i="2"/>
  <c r="N40" i="2"/>
  <c r="O34" i="2"/>
  <c r="O33" i="2" s="1"/>
  <c r="O16" i="2" l="1"/>
  <c r="P55" i="2"/>
  <c r="O100" i="2"/>
  <c r="Q33" i="2"/>
  <c r="P114" i="2"/>
  <c r="P113" i="2" s="1"/>
  <c r="P110" i="2"/>
  <c r="P109" i="2" s="1"/>
  <c r="P107" i="2"/>
  <c r="P102" i="2"/>
  <c r="P85" i="2"/>
  <c r="P84" i="2" s="1"/>
  <c r="P16" i="2"/>
  <c r="Q17" i="2"/>
  <c r="Q16" i="2" s="1"/>
  <c r="N16" i="2"/>
  <c r="N34" i="2"/>
  <c r="N33" i="2" s="1"/>
  <c r="Q40" i="2"/>
  <c r="Q39" i="2" s="1"/>
  <c r="Q44" i="2"/>
  <c r="Q48" i="2"/>
  <c r="Q51" i="2"/>
  <c r="Q57" i="2"/>
  <c r="Q56" i="2" s="1"/>
  <c r="Q55" i="2" s="1"/>
  <c r="N55" i="2"/>
  <c r="O55" i="2"/>
  <c r="Q69" i="2"/>
  <c r="Q68" i="2" s="1"/>
  <c r="Q77" i="2"/>
  <c r="Q82" i="2"/>
  <c r="Q85" i="2"/>
  <c r="Q84" i="2" s="1"/>
  <c r="N85" i="2"/>
  <c r="N84" i="2" s="1"/>
  <c r="O85" i="2"/>
  <c r="O84" i="2" s="1"/>
  <c r="Q98" i="2"/>
  <c r="Q102" i="2"/>
  <c r="Q105" i="2"/>
  <c r="Q109" i="2"/>
  <c r="Q114" i="2"/>
  <c r="Q113" i="2" s="1"/>
  <c r="N102" i="2"/>
  <c r="N105" i="2"/>
  <c r="N107" i="2"/>
  <c r="N110" i="2"/>
  <c r="N109" i="2" s="1"/>
  <c r="O114" i="2"/>
  <c r="O113" i="2" s="1"/>
  <c r="N114" i="2"/>
  <c r="N113" i="2" s="1"/>
  <c r="P47" i="2" l="1"/>
  <c r="P43" i="2" s="1"/>
  <c r="P15" i="2" s="1"/>
  <c r="Q89" i="2"/>
  <c r="Q97" i="2"/>
  <c r="P104" i="2"/>
  <c r="P97" i="2"/>
  <c r="O97" i="2"/>
  <c r="N97" i="2"/>
  <c r="Q73" i="2"/>
  <c r="Q104" i="2"/>
  <c r="O43" i="2"/>
  <c r="O15" i="2" s="1"/>
  <c r="N104" i="2"/>
  <c r="Q47" i="2"/>
  <c r="Q43" i="2" s="1"/>
  <c r="N47" i="2"/>
  <c r="N43" i="2" s="1"/>
  <c r="O88" i="2" l="1"/>
  <c r="O87" i="2" s="1"/>
  <c r="O14" i="2" s="1"/>
  <c r="P88" i="2"/>
  <c r="P87" i="2" s="1"/>
  <c r="N88" i="2"/>
  <c r="N87" i="2" s="1"/>
  <c r="Q88" i="2"/>
  <c r="Q87" i="2" s="1"/>
  <c r="N14" i="2" l="1"/>
  <c r="P14" i="2"/>
  <c r="Q15" i="2"/>
  <c r="Q14" i="2" s="1"/>
</calcChain>
</file>

<file path=xl/sharedStrings.xml><?xml version="1.0" encoding="utf-8"?>
<sst xmlns="http://schemas.openxmlformats.org/spreadsheetml/2006/main" count="1104" uniqueCount="204">
  <si>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</si>
  <si>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</si>
  <si>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</si>
  <si>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</si>
  <si>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</si>
  <si>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</si>
  <si>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</si>
  <si>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</si>
  <si>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</si>
  <si>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</si>
  <si>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</si>
  <si>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</si>
  <si>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</si>
  <si>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</si>
  <si>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</si>
  <si>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</si>
  <si>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</si>
  <si>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</si>
  <si>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</si>
  <si>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</si>
  <si>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</si>
  <si>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</si>
  <si>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</si>
  <si>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</si>
  <si>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</si>
  <si>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</si>
  <si>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</si>
  <si>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</si>
  <si>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</si>
  <si>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</si>
  <si>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</si>
  <si>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</si>
  <si>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</si>
  <si>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</si>
  <si>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</si>
  <si>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</si>
  <si>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</si>
  <si>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</si>
  <si>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</si>
  <si>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</si>
  <si>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</si>
  <si>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</si>
  <si>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</si>
  <si>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</si>
  <si>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</si>
  <si>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</si>
  <si>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</si>
  <si>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</si>
  <si>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</si>
  <si>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</si>
  <si>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</si>
  <si>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</si>
  <si>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</si>
  <si>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</si>
  <si>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</si>
  <si>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</si>
  <si>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</si>
  <si>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</si>
  <si>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</si>
  <si>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</si>
  <si>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</si>
  <si>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</si>
  <si>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</si>
  <si>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</si>
  <si>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</si>
  <si>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</si>
  <si>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</si>
  <si>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</si>
  <si>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</si>
  <si>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</si>
  <si>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</si>
  <si>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</si>
  <si>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</si>
  <si>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</si>
  <si>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</si>
  <si>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</si>
  <si>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</si>
  <si>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</si>
  <si>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</si>
  <si>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</si>
  <si>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</si>
  <si>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</si>
  <si>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</si>
  <si>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</si>
  <si>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</si>
  <si>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</si>
  <si>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</si>
  <si>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</si>
  <si>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</si>
  <si>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</si>
  <si>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</si>
  <si>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</si>
  <si>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</si>
  <si>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</si>
  <si>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</si>
  <si>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</si>
  <si>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</si>
  <si>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</si>
  <si>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</si>
  <si>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</si>
  <si>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</si>
  <si>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</si>
  <si>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</si>
  <si>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</si>
  <si>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</si>
  <si>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</si>
  <si>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</si>
  <si>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</si>
  <si>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</si>
  <si>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</si>
  <si>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</si>
  <si>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</si>
  <si>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</si>
  <si>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</si>
  <si>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</si>
  <si>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</si>
  <si>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</si>
  <si>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</si>
  <si>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</si>
  <si>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</si>
  <si>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</si>
  <si>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</si>
  <si>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</si>
  <si>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</si>
  <si>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</si>
  <si>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</si>
  <si>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</si>
  <si>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</si>
  <si>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</si>
  <si>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</si>
  <si>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</si>
  <si>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</si>
  <si>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</si>
  <si>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</si>
  <si>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</si>
  <si>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</si>
  <si>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</si>
  <si>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</si>
  <si>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</si>
  <si>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</si>
  <si>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</si>
  <si>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</si>
  <si>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</si>
  <si>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</si>
  <si>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</si>
  <si>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</si>
  <si>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</si>
  <si>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</si>
  <si>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</si>
  <si>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</si>
  <si>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</si>
  <si>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</si>
  <si>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</si>
  <si>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</si>
  <si>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</si>
  <si>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</si>
  <si>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</si>
  <si>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</si>
  <si>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</si>
  <si>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</si>
  <si>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</si>
  <si>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</si>
  <si>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</si>
  <si>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</si>
  <si>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</si>
  <si>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Платежи от государственных и муниципальных унитьарных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</si>
  <si>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</si>
  <si>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015</t>
  </si>
  <si>
    <t>995</t>
  </si>
  <si>
    <t xml:space="preserve"> 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</si>
  <si>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</si>
  <si>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</si>
  <si>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</si>
  <si>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Платежи от государственных и муниципальных унитарных предприятий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</si>
  <si>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</si>
  <si>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</si>
  <si>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</si>
  <si>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</si>
  <si>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</si>
  <si>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</si>
  <si>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</si>
  <si>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</si>
  <si>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</si>
  <si>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</si>
  <si>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</si>
  <si>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</si>
  <si>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</si>
  <si>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Оценка исполнения 2024 года</t>
  </si>
  <si>
    <t>Показатели прогноза доходов бюджета на 2025 год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</si>
  <si>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</si>
  <si>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</si>
  <si>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</si>
  <si>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</si>
  <si>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</si>
  <si>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</si>
  <si>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</si>
  <si>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</si>
  <si>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</si>
  <si>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</si>
  <si>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</si>
  <si>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</si>
  <si>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на 01 ноября 2024 года</t>
  </si>
  <si>
    <t>Показатели прогноза доходов в 2024 году в соответствии с решением Совета Челбасского сельского поселения по состоянию на 01.11.2024 г.</t>
  </si>
  <si>
    <t xml:space="preserve">Показатели кассовых поступлений в 2024 году (по состоянию на 01.11.2024 г.) в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</si>
</sst>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19"/>
  <sheetViews>
    <sheetView tabSelected="1" zoomScale="59" zoomScaleNormal="59" zoomScalePageLayoutView="23" workbookViewId="0">
      <selection activeCell="P108" sqref="P108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59" t="s">
        <v>147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60" t="s">
        <v>201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61" t="s">
        <v>4</v>
      </c>
      <c r="D6" s="61"/>
      <c r="E6" s="61"/>
      <c r="H6" s="14"/>
      <c r="I6" s="15" t="s">
        <v>174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175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2" t="s">
        <v>8</v>
      </c>
      <c r="D11" s="57" t="s">
        <v>9</v>
      </c>
      <c r="E11" s="57"/>
      <c r="F11" s="57"/>
      <c r="G11" s="57"/>
      <c r="H11" s="57"/>
      <c r="I11" s="57"/>
      <c r="J11" s="57"/>
      <c r="K11" s="57"/>
      <c r="L11" s="57" t="s">
        <v>10</v>
      </c>
      <c r="M11" s="57" t="s">
        <v>43</v>
      </c>
      <c r="N11" s="65" t="s">
        <v>202</v>
      </c>
      <c r="O11" s="65" t="s">
        <v>203</v>
      </c>
      <c r="P11" s="65" t="s">
        <v>187</v>
      </c>
      <c r="Q11" s="65" t="s">
        <v>188</v>
      </c>
    </row>
    <row r="12" spans="3:17" s="18" customFormat="1">
      <c r="C12" s="63"/>
      <c r="D12" s="57" t="s">
        <v>42</v>
      </c>
      <c r="E12" s="57" t="s">
        <v>11</v>
      </c>
      <c r="F12" s="57"/>
      <c r="G12" s="57"/>
      <c r="H12" s="57"/>
      <c r="I12" s="57"/>
      <c r="J12" s="57" t="s">
        <v>12</v>
      </c>
      <c r="K12" s="57"/>
      <c r="L12" s="57"/>
      <c r="M12" s="57"/>
      <c r="N12" s="65"/>
      <c r="O12" s="65"/>
      <c r="P12" s="65"/>
      <c r="Q12" s="65"/>
    </row>
    <row r="13" spans="3:17" s="18" customFormat="1" ht="156.75" customHeight="1">
      <c r="C13" s="64"/>
      <c r="D13" s="57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57"/>
      <c r="M13" s="57"/>
      <c r="N13" s="65"/>
      <c r="O13" s="65"/>
      <c r="P13" s="65"/>
      <c r="Q13" s="65"/>
    </row>
    <row r="14" spans="3:17" s="18" customFormat="1" ht="30">
      <c r="C14" s="27" t="s">
        <v>123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N15+N87</f>
        <v>62480</v>
      </c>
      <c r="O14" s="3">
        <f>SUM(O15+O87+O116)</f>
        <v>50305.11</v>
      </c>
      <c r="P14" s="3">
        <f>SUM(P15+P87)</f>
        <v>68794.27</v>
      </c>
      <c r="Q14" s="3">
        <f>SUM(Q15+Q87)</f>
        <v>65755</v>
      </c>
    </row>
    <row r="15" spans="3:17" s="25" customFormat="1" ht="46.8">
      <c r="C15" s="38" t="s">
        <v>92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SUM(N16+N33+N39+N43+N55+N60+N67+N73+N84)+N59+N70</f>
        <v>45124.5</v>
      </c>
      <c r="O15" s="41">
        <f>SUM(O16+O33+O39+O43+O55+O60+O67+O73+O84)+O59+O69</f>
        <v>42996.56</v>
      </c>
      <c r="P15" s="41">
        <f>SUM(P16+P33+P39+P43+P55+P60+P67+P73+P84)+P59+P69</f>
        <v>51438.770000000004</v>
      </c>
      <c r="Q15" s="41">
        <f>SUM(Q16+Q33+Q39+Q43+Q55+Q60+Q67+Q73+Q84+Q80)</f>
        <v>59068.200000000004</v>
      </c>
    </row>
    <row r="16" spans="3:17" ht="30">
      <c r="C16" s="46" t="s">
        <v>98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129</v>
      </c>
      <c r="M16" s="50"/>
      <c r="N16" s="47">
        <f>SUM(N17)</f>
        <v>23290</v>
      </c>
      <c r="O16" s="47">
        <f t="shared" ref="O16:Q16" si="0">SUM(O17)</f>
        <v>23607.94</v>
      </c>
      <c r="P16" s="47">
        <f>SUM(P17)</f>
        <v>28000</v>
      </c>
      <c r="Q16" s="47">
        <f t="shared" si="0"/>
        <v>34000</v>
      </c>
    </row>
    <row r="17" spans="3:17" ht="31.2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SUM(N18:N32)</f>
        <v>23290</v>
      </c>
      <c r="O17" s="47">
        <f>O18+O19+O20+O21+O22+O23+O24+O25+O26+O27+O29+O30+O31+O32+O28</f>
        <v>23607.94</v>
      </c>
      <c r="P17" s="47">
        <f>SUM(P18:P32)</f>
        <v>28000</v>
      </c>
      <c r="Q17" s="47">
        <f>SUM(Q18:Q30)</f>
        <v>34000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143</v>
      </c>
      <c r="K18" s="4" t="s">
        <v>24</v>
      </c>
      <c r="L18" s="7" t="s">
        <v>29</v>
      </c>
      <c r="M18" s="20" t="s">
        <v>189</v>
      </c>
      <c r="N18" s="5">
        <v>19113.2</v>
      </c>
      <c r="O18" s="5">
        <v>19284.689999999999</v>
      </c>
      <c r="P18" s="5">
        <v>23669.53</v>
      </c>
      <c r="Q18" s="8">
        <v>34000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140</v>
      </c>
      <c r="K19" s="4" t="s">
        <v>24</v>
      </c>
      <c r="L19" s="7" t="s">
        <v>142</v>
      </c>
      <c r="M19" s="20" t="s">
        <v>71</v>
      </c>
      <c r="N19" s="5"/>
      <c r="O19" s="5"/>
      <c r="P19" s="5"/>
      <c r="Q19" s="8"/>
    </row>
    <row r="20" spans="3:17" ht="141.6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141</v>
      </c>
      <c r="K20" s="4" t="s">
        <v>24</v>
      </c>
      <c r="L20" s="7" t="s">
        <v>142</v>
      </c>
      <c r="M20" s="20" t="s">
        <v>189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148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178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143</v>
      </c>
      <c r="K23" s="4" t="s">
        <v>24</v>
      </c>
      <c r="L23" s="7" t="s">
        <v>30</v>
      </c>
      <c r="M23" s="20" t="s">
        <v>189</v>
      </c>
      <c r="N23" s="5">
        <v>110.1</v>
      </c>
      <c r="O23" s="5">
        <v>110.2</v>
      </c>
      <c r="P23" s="5">
        <v>110.2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141</v>
      </c>
      <c r="K24" s="4" t="s">
        <v>24</v>
      </c>
      <c r="L24" s="7" t="s">
        <v>30</v>
      </c>
      <c r="M24" s="20" t="s">
        <v>189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143</v>
      </c>
      <c r="K25" s="30" t="s">
        <v>24</v>
      </c>
      <c r="L25" s="31" t="s">
        <v>32</v>
      </c>
      <c r="M25" s="32" t="s">
        <v>189</v>
      </c>
      <c r="N25" s="33">
        <v>113.4</v>
      </c>
      <c r="O25" s="33">
        <v>135.11000000000001</v>
      </c>
      <c r="P25" s="33">
        <v>135.11000000000001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140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141</v>
      </c>
      <c r="K27" s="4" t="s">
        <v>24</v>
      </c>
      <c r="L27" s="7" t="s">
        <v>32</v>
      </c>
      <c r="M27" s="20" t="s">
        <v>189</v>
      </c>
      <c r="N27" s="5">
        <v>0.1</v>
      </c>
      <c r="O27" s="5">
        <v>0.22</v>
      </c>
      <c r="P27" s="5">
        <v>0.22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143</v>
      </c>
      <c r="K28" s="4" t="s">
        <v>24</v>
      </c>
      <c r="L28" s="7" t="s">
        <v>184</v>
      </c>
      <c r="M28" s="20" t="s">
        <v>189</v>
      </c>
      <c r="N28" s="5">
        <v>0</v>
      </c>
      <c r="O28" s="5">
        <v>-0.6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149</v>
      </c>
      <c r="I29" s="4" t="s">
        <v>23</v>
      </c>
      <c r="J29" s="4" t="s">
        <v>143</v>
      </c>
      <c r="K29" s="4" t="s">
        <v>24</v>
      </c>
      <c r="L29" s="7" t="s">
        <v>150</v>
      </c>
      <c r="M29" s="20" t="s">
        <v>189</v>
      </c>
      <c r="N29" s="5">
        <v>3953.2</v>
      </c>
      <c r="O29" s="5">
        <v>4084.94</v>
      </c>
      <c r="P29" s="5">
        <v>4084.94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149</v>
      </c>
      <c r="I30" s="4" t="s">
        <v>23</v>
      </c>
      <c r="J30" s="4" t="s">
        <v>140</v>
      </c>
      <c r="K30" s="4" t="s">
        <v>24</v>
      </c>
      <c r="L30" s="7" t="s">
        <v>150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146</v>
      </c>
      <c r="I31" s="4" t="s">
        <v>23</v>
      </c>
      <c r="J31" s="4" t="s">
        <v>143</v>
      </c>
      <c r="K31" s="4" t="s">
        <v>24</v>
      </c>
      <c r="L31" s="7" t="s">
        <v>179</v>
      </c>
      <c r="M31" s="20" t="s">
        <v>189</v>
      </c>
      <c r="N31" s="5">
        <v>0</v>
      </c>
      <c r="O31" s="5">
        <v>-1.4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143</v>
      </c>
      <c r="K32" s="4" t="s">
        <v>24</v>
      </c>
      <c r="L32" s="7" t="s">
        <v>180</v>
      </c>
      <c r="M32" s="20" t="s">
        <v>189</v>
      </c>
      <c r="N32" s="5">
        <v>0</v>
      </c>
      <c r="O32" s="5">
        <v>-5.22</v>
      </c>
      <c r="P32" s="5">
        <v>0</v>
      </c>
      <c r="Q32" s="8">
        <v>0</v>
      </c>
    </row>
    <row r="33" spans="3:17" ht="93.6">
      <c r="C33" s="52" t="s">
        <v>96</v>
      </c>
      <c r="D33" s="44" t="s">
        <v>21</v>
      </c>
      <c r="E33" s="44" t="s">
        <v>35</v>
      </c>
      <c r="F33" s="44" t="s">
        <v>34</v>
      </c>
      <c r="G33" s="44" t="s">
        <v>20</v>
      </c>
      <c r="H33" s="44" t="s">
        <v>21</v>
      </c>
      <c r="I33" s="44" t="s">
        <v>20</v>
      </c>
      <c r="J33" s="44" t="s">
        <v>22</v>
      </c>
      <c r="K33" s="44" t="s">
        <v>21</v>
      </c>
      <c r="L33" s="43" t="s">
        <v>130</v>
      </c>
      <c r="M33" s="51"/>
      <c r="N33" s="47">
        <f>N34</f>
        <v>7481.1</v>
      </c>
      <c r="O33" s="47">
        <f>O34</f>
        <v>6697.95</v>
      </c>
      <c r="P33" s="47">
        <f>P34</f>
        <v>7730.08</v>
      </c>
      <c r="Q33" s="47">
        <f t="shared" ref="Q33" si="1">SUM(Q34)</f>
        <v>8497.9</v>
      </c>
    </row>
    <row r="34" spans="3:17" ht="55.8" customHeight="1">
      <c r="C34" s="28" t="s">
        <v>96</v>
      </c>
      <c r="D34" s="4" t="s">
        <v>21</v>
      </c>
      <c r="E34" s="4" t="s">
        <v>35</v>
      </c>
      <c r="F34" s="4" t="s">
        <v>34</v>
      </c>
      <c r="G34" s="4" t="s">
        <v>26</v>
      </c>
      <c r="H34" s="4" t="s">
        <v>21</v>
      </c>
      <c r="I34" s="4" t="s">
        <v>23</v>
      </c>
      <c r="J34" s="4" t="s">
        <v>22</v>
      </c>
      <c r="K34" s="4" t="s">
        <v>24</v>
      </c>
      <c r="L34" s="7" t="s">
        <v>36</v>
      </c>
      <c r="M34" s="35"/>
      <c r="N34" s="5">
        <f>SUM(N35:N38)</f>
        <v>7481.1</v>
      </c>
      <c r="O34" s="5">
        <f>O35+O36+O37+O38</f>
        <v>6697.95</v>
      </c>
      <c r="P34" s="5">
        <f>P35+P36+P37+P38</f>
        <v>7730.08</v>
      </c>
      <c r="Q34" s="5">
        <f>Q35+Q36+Q37+Q38</f>
        <v>8497.9</v>
      </c>
    </row>
    <row r="35" spans="3:17" ht="127.8" customHeight="1">
      <c r="C35" s="6" t="s">
        <v>96</v>
      </c>
      <c r="D35" s="4" t="s">
        <v>37</v>
      </c>
      <c r="E35" s="4" t="s">
        <v>35</v>
      </c>
      <c r="F35" s="4" t="s">
        <v>34</v>
      </c>
      <c r="G35" s="4" t="s">
        <v>26</v>
      </c>
      <c r="H35" s="4" t="s">
        <v>151</v>
      </c>
      <c r="I35" s="4" t="s">
        <v>23</v>
      </c>
      <c r="J35" s="4" t="s">
        <v>22</v>
      </c>
      <c r="K35" s="4" t="s">
        <v>24</v>
      </c>
      <c r="L35" s="7" t="s">
        <v>39</v>
      </c>
      <c r="M35" s="20" t="s">
        <v>189</v>
      </c>
      <c r="N35" s="5">
        <v>3220</v>
      </c>
      <c r="O35" s="5">
        <v>3468.06</v>
      </c>
      <c r="P35" s="5">
        <v>3468.06</v>
      </c>
      <c r="Q35" s="8">
        <v>3920</v>
      </c>
    </row>
    <row r="36" spans="3:17" ht="154.80000000000001" customHeight="1">
      <c r="C36" s="6" t="s">
        <v>96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152</v>
      </c>
      <c r="I36" s="4" t="s">
        <v>23</v>
      </c>
      <c r="J36" s="4" t="s">
        <v>22</v>
      </c>
      <c r="K36" s="4" t="s">
        <v>24</v>
      </c>
      <c r="L36" s="7" t="s">
        <v>40</v>
      </c>
      <c r="M36" s="20" t="s">
        <v>189</v>
      </c>
      <c r="N36" s="5">
        <v>19.100000000000001</v>
      </c>
      <c r="O36" s="5">
        <v>20.02</v>
      </c>
      <c r="P36" s="5">
        <v>20.02</v>
      </c>
      <c r="Q36" s="8">
        <v>25.9</v>
      </c>
    </row>
    <row r="37" spans="3:17" ht="124.8" customHeight="1">
      <c r="C37" s="6" t="s">
        <v>96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153</v>
      </c>
      <c r="I37" s="4" t="s">
        <v>23</v>
      </c>
      <c r="J37" s="4" t="s">
        <v>22</v>
      </c>
      <c r="K37" s="4" t="s">
        <v>24</v>
      </c>
      <c r="L37" s="7" t="s">
        <v>41</v>
      </c>
      <c r="M37" s="20" t="s">
        <v>189</v>
      </c>
      <c r="N37" s="5">
        <v>4242</v>
      </c>
      <c r="O37" s="5">
        <v>3595.82</v>
      </c>
      <c r="P37" s="5">
        <v>4242</v>
      </c>
      <c r="Q37" s="8">
        <v>4552</v>
      </c>
    </row>
    <row r="38" spans="3:17" ht="126" customHeight="1">
      <c r="C38" s="6" t="s">
        <v>96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154</v>
      </c>
      <c r="I38" s="4" t="s">
        <v>23</v>
      </c>
      <c r="J38" s="4" t="s">
        <v>22</v>
      </c>
      <c r="K38" s="4" t="s">
        <v>24</v>
      </c>
      <c r="L38" s="7" t="s">
        <v>44</v>
      </c>
      <c r="M38" s="20" t="s">
        <v>189</v>
      </c>
      <c r="N38" s="5">
        <v>0</v>
      </c>
      <c r="O38" s="5">
        <v>-385.95</v>
      </c>
      <c r="P38" s="5">
        <v>0</v>
      </c>
      <c r="Q38" s="8">
        <v>0</v>
      </c>
    </row>
    <row r="39" spans="3:17" ht="31.2">
      <c r="C39" s="52" t="s">
        <v>124</v>
      </c>
      <c r="D39" s="44" t="s">
        <v>21</v>
      </c>
      <c r="E39" s="44" t="s">
        <v>35</v>
      </c>
      <c r="F39" s="44" t="s">
        <v>45</v>
      </c>
      <c r="G39" s="44" t="s">
        <v>20</v>
      </c>
      <c r="H39" s="44" t="s">
        <v>21</v>
      </c>
      <c r="I39" s="44" t="s">
        <v>20</v>
      </c>
      <c r="J39" s="44" t="s">
        <v>22</v>
      </c>
      <c r="K39" s="44" t="s">
        <v>24</v>
      </c>
      <c r="L39" s="43" t="s">
        <v>124</v>
      </c>
      <c r="M39" s="50"/>
      <c r="N39" s="47">
        <f>N41+N42</f>
        <v>2419.4</v>
      </c>
      <c r="O39" s="47">
        <f>O41+O42</f>
        <v>2419.4</v>
      </c>
      <c r="P39" s="47">
        <f>P41+P42</f>
        <v>2419.4</v>
      </c>
      <c r="Q39" s="47">
        <f t="shared" ref="Q39:Q40" si="2">SUM(Q40)</f>
        <v>2420.3000000000002</v>
      </c>
    </row>
    <row r="40" spans="3:17" ht="34.799999999999997" customHeight="1">
      <c r="C40" s="6" t="s">
        <v>3</v>
      </c>
      <c r="D40" s="4" t="s">
        <v>21</v>
      </c>
      <c r="E40" s="4" t="s">
        <v>35</v>
      </c>
      <c r="F40" s="4" t="s">
        <v>45</v>
      </c>
      <c r="G40" s="4" t="s">
        <v>34</v>
      </c>
      <c r="H40" s="4" t="s">
        <v>21</v>
      </c>
      <c r="I40" s="4" t="s">
        <v>23</v>
      </c>
      <c r="J40" s="4" t="s">
        <v>22</v>
      </c>
      <c r="K40" s="4" t="s">
        <v>24</v>
      </c>
      <c r="L40" s="7" t="s">
        <v>3</v>
      </c>
      <c r="M40" s="20"/>
      <c r="N40" s="5">
        <f>N41+N42</f>
        <v>2419.4</v>
      </c>
      <c r="O40" s="5">
        <f>O41+O42</f>
        <v>2419.4</v>
      </c>
      <c r="P40" s="5">
        <f>P41+P42</f>
        <v>2419.4</v>
      </c>
      <c r="Q40" s="5">
        <f t="shared" si="2"/>
        <v>2420.3000000000002</v>
      </c>
    </row>
    <row r="41" spans="3:17" ht="43.2" customHeight="1">
      <c r="C41" s="6" t="s">
        <v>3</v>
      </c>
      <c r="D41" s="4" t="s">
        <v>37</v>
      </c>
      <c r="E41" s="4" t="s">
        <v>35</v>
      </c>
      <c r="F41" s="4" t="s">
        <v>45</v>
      </c>
      <c r="G41" s="4" t="s">
        <v>34</v>
      </c>
      <c r="H41" s="4" t="s">
        <v>25</v>
      </c>
      <c r="I41" s="4" t="s">
        <v>23</v>
      </c>
      <c r="J41" s="4" t="s">
        <v>143</v>
      </c>
      <c r="K41" s="4" t="s">
        <v>24</v>
      </c>
      <c r="L41" s="7" t="s">
        <v>3</v>
      </c>
      <c r="M41" s="20" t="s">
        <v>189</v>
      </c>
      <c r="N41" s="5">
        <v>2419.4</v>
      </c>
      <c r="O41" s="5">
        <v>2419.4</v>
      </c>
      <c r="P41" s="5">
        <v>2419.4</v>
      </c>
      <c r="Q41" s="8">
        <v>2420.3000000000002</v>
      </c>
    </row>
    <row r="42" spans="3:17" ht="45" hidden="1">
      <c r="C42" s="28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140</v>
      </c>
      <c r="K42" s="4" t="s">
        <v>24</v>
      </c>
      <c r="L42" s="7" t="s">
        <v>3</v>
      </c>
      <c r="M42" s="20" t="s">
        <v>71</v>
      </c>
      <c r="N42" s="5"/>
      <c r="O42" s="5"/>
      <c r="P42" s="5"/>
      <c r="Q42" s="8"/>
    </row>
    <row r="43" spans="3:17" ht="31.2">
      <c r="C43" s="52" t="s">
        <v>97</v>
      </c>
      <c r="D43" s="44" t="s">
        <v>21</v>
      </c>
      <c r="E43" s="44" t="s">
        <v>35</v>
      </c>
      <c r="F43" s="44" t="s">
        <v>47</v>
      </c>
      <c r="G43" s="44" t="s">
        <v>20</v>
      </c>
      <c r="H43" s="44" t="s">
        <v>21</v>
      </c>
      <c r="I43" s="44" t="s">
        <v>20</v>
      </c>
      <c r="J43" s="44" t="s">
        <v>22</v>
      </c>
      <c r="K43" s="44" t="s">
        <v>21</v>
      </c>
      <c r="L43" s="43" t="s">
        <v>97</v>
      </c>
      <c r="M43" s="50"/>
      <c r="N43" s="47">
        <f>SUM(N44+N47)</f>
        <v>10100</v>
      </c>
      <c r="O43" s="47">
        <f t="shared" ref="O43:Q43" si="3">SUM(O44+O47)</f>
        <v>8462.2800000000007</v>
      </c>
      <c r="P43" s="47">
        <f>SUM(P44+P47)</f>
        <v>11455.21</v>
      </c>
      <c r="Q43" s="47">
        <f t="shared" si="3"/>
        <v>14150</v>
      </c>
    </row>
    <row r="44" spans="3:17" ht="30">
      <c r="C44" s="46" t="s">
        <v>63</v>
      </c>
      <c r="D44" s="44" t="s">
        <v>21</v>
      </c>
      <c r="E44" s="44" t="s">
        <v>35</v>
      </c>
      <c r="F44" s="44" t="s">
        <v>47</v>
      </c>
      <c r="G44" s="44" t="s">
        <v>23</v>
      </c>
      <c r="H44" s="44" t="s">
        <v>21</v>
      </c>
      <c r="I44" s="44" t="s">
        <v>20</v>
      </c>
      <c r="J44" s="44" t="s">
        <v>22</v>
      </c>
      <c r="K44" s="44" t="s">
        <v>24</v>
      </c>
      <c r="L44" s="43" t="s">
        <v>63</v>
      </c>
      <c r="M44" s="50"/>
      <c r="N44" s="47">
        <f>N45+N46</f>
        <v>2100</v>
      </c>
      <c r="O44" s="47">
        <f>O45+O46</f>
        <v>1047.82</v>
      </c>
      <c r="P44" s="47">
        <f>P45+P46</f>
        <v>2100</v>
      </c>
      <c r="Q44" s="47">
        <f t="shared" ref="Q44" si="4">SUM(Q45)</f>
        <v>3500</v>
      </c>
    </row>
    <row r="45" spans="3:17" ht="79.2" customHeight="1">
      <c r="C45" s="6" t="s">
        <v>63</v>
      </c>
      <c r="D45" s="4" t="s">
        <v>37</v>
      </c>
      <c r="E45" s="4" t="s">
        <v>35</v>
      </c>
      <c r="F45" s="4" t="s">
        <v>47</v>
      </c>
      <c r="G45" s="4" t="s">
        <v>23</v>
      </c>
      <c r="H45" s="4" t="s">
        <v>31</v>
      </c>
      <c r="I45" s="4" t="s">
        <v>53</v>
      </c>
      <c r="J45" s="4" t="s">
        <v>143</v>
      </c>
      <c r="K45" s="4" t="s">
        <v>24</v>
      </c>
      <c r="L45" s="7" t="s">
        <v>155</v>
      </c>
      <c r="M45" s="20" t="s">
        <v>189</v>
      </c>
      <c r="N45" s="5">
        <v>2100</v>
      </c>
      <c r="O45" s="5">
        <v>1047.82</v>
      </c>
      <c r="P45" s="5">
        <v>2100</v>
      </c>
      <c r="Q45" s="8">
        <v>3500</v>
      </c>
    </row>
    <row r="46" spans="3:17" ht="83.4" hidden="1" customHeight="1">
      <c r="C46" s="28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140</v>
      </c>
      <c r="K46" s="4" t="s">
        <v>24</v>
      </c>
      <c r="L46" s="7" t="s">
        <v>155</v>
      </c>
      <c r="M46" s="20" t="s">
        <v>71</v>
      </c>
      <c r="N46" s="5"/>
      <c r="O46" s="5"/>
      <c r="P46" s="5"/>
      <c r="Q46" s="8">
        <v>0</v>
      </c>
    </row>
    <row r="47" spans="3:17" ht="24" customHeight="1">
      <c r="C47" s="53" t="s">
        <v>64</v>
      </c>
      <c r="D47" s="44" t="s">
        <v>21</v>
      </c>
      <c r="E47" s="44" t="s">
        <v>35</v>
      </c>
      <c r="F47" s="44" t="s">
        <v>47</v>
      </c>
      <c r="G47" s="44" t="s">
        <v>47</v>
      </c>
      <c r="H47" s="44" t="s">
        <v>21</v>
      </c>
      <c r="I47" s="44" t="s">
        <v>20</v>
      </c>
      <c r="J47" s="44" t="s">
        <v>22</v>
      </c>
      <c r="K47" s="44" t="s">
        <v>24</v>
      </c>
      <c r="L47" s="43" t="s">
        <v>64</v>
      </c>
      <c r="M47" s="50"/>
      <c r="N47" s="47">
        <f>SUM(N48+N51)</f>
        <v>8000</v>
      </c>
      <c r="O47" s="47">
        <f>SUM(O48+O51)</f>
        <v>7414.46</v>
      </c>
      <c r="P47" s="47">
        <f>SUM(P48+P51)</f>
        <v>9355.2099999999991</v>
      </c>
      <c r="Q47" s="47">
        <f t="shared" ref="Q47" si="5">SUM(Q48+Q51)</f>
        <v>10650</v>
      </c>
    </row>
    <row r="48" spans="3:17" ht="30">
      <c r="C48" s="46" t="s">
        <v>65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31</v>
      </c>
      <c r="I48" s="44" t="s">
        <v>20</v>
      </c>
      <c r="J48" s="44" t="s">
        <v>22</v>
      </c>
      <c r="K48" s="44" t="s">
        <v>24</v>
      </c>
      <c r="L48" s="43" t="s">
        <v>65</v>
      </c>
      <c r="M48" s="50"/>
      <c r="N48" s="47">
        <f>N49+N50</f>
        <v>3800</v>
      </c>
      <c r="O48" s="47">
        <f>O49+O50</f>
        <v>5155.21</v>
      </c>
      <c r="P48" s="47">
        <f>P49+P50</f>
        <v>5155.21</v>
      </c>
      <c r="Q48" s="47">
        <f t="shared" ref="Q48" si="6">SUM(Q49)</f>
        <v>5645</v>
      </c>
    </row>
    <row r="49" spans="3:17" ht="105">
      <c r="C49" s="6" t="s">
        <v>66</v>
      </c>
      <c r="D49" s="4" t="s">
        <v>37</v>
      </c>
      <c r="E49" s="4" t="s">
        <v>35</v>
      </c>
      <c r="F49" s="4" t="s">
        <v>47</v>
      </c>
      <c r="G49" s="4" t="s">
        <v>47</v>
      </c>
      <c r="H49" s="4" t="s">
        <v>67</v>
      </c>
      <c r="I49" s="4" t="s">
        <v>53</v>
      </c>
      <c r="J49" s="4" t="s">
        <v>143</v>
      </c>
      <c r="K49" s="4" t="s">
        <v>24</v>
      </c>
      <c r="L49" s="7" t="s">
        <v>66</v>
      </c>
      <c r="M49" s="20" t="s">
        <v>189</v>
      </c>
      <c r="N49" s="5">
        <v>3800</v>
      </c>
      <c r="O49" s="5">
        <v>5155.21</v>
      </c>
      <c r="P49" s="5">
        <v>5155.21</v>
      </c>
      <c r="Q49" s="8">
        <v>5645</v>
      </c>
    </row>
    <row r="50" spans="3:17" ht="101.4" hidden="1" customHeight="1">
      <c r="C50" s="28" t="s">
        <v>156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140</v>
      </c>
      <c r="K50" s="4" t="s">
        <v>24</v>
      </c>
      <c r="L50" s="7" t="s">
        <v>156</v>
      </c>
      <c r="M50" s="20" t="s">
        <v>71</v>
      </c>
      <c r="N50" s="5"/>
      <c r="O50" s="5"/>
      <c r="P50" s="5"/>
      <c r="Q50" s="8">
        <v>0</v>
      </c>
    </row>
    <row r="51" spans="3:17" ht="30">
      <c r="C51" s="46" t="s">
        <v>68</v>
      </c>
      <c r="D51" s="44" t="s">
        <v>21</v>
      </c>
      <c r="E51" s="44" t="s">
        <v>35</v>
      </c>
      <c r="F51" s="44" t="s">
        <v>47</v>
      </c>
      <c r="G51" s="44" t="s">
        <v>47</v>
      </c>
      <c r="H51" s="44" t="s">
        <v>33</v>
      </c>
      <c r="I51" s="44" t="s">
        <v>20</v>
      </c>
      <c r="J51" s="44" t="s">
        <v>22</v>
      </c>
      <c r="K51" s="44" t="s">
        <v>24</v>
      </c>
      <c r="L51" s="43" t="s">
        <v>68</v>
      </c>
      <c r="M51" s="49"/>
      <c r="N51" s="47">
        <f>N52+N53</f>
        <v>4200</v>
      </c>
      <c r="O51" s="47">
        <f>O52+O53+O54</f>
        <v>2259.25</v>
      </c>
      <c r="P51" s="47">
        <f>P52+P53+P54</f>
        <v>4200</v>
      </c>
      <c r="Q51" s="47">
        <f t="shared" ref="Q51" si="7">SUM(Q52)</f>
        <v>5005</v>
      </c>
    </row>
    <row r="52" spans="3:17" ht="105">
      <c r="C52" s="6" t="s">
        <v>69</v>
      </c>
      <c r="D52" s="4" t="s">
        <v>37</v>
      </c>
      <c r="E52" s="4" t="s">
        <v>35</v>
      </c>
      <c r="F52" s="4" t="s">
        <v>47</v>
      </c>
      <c r="G52" s="4" t="s">
        <v>47</v>
      </c>
      <c r="H52" s="4" t="s">
        <v>70</v>
      </c>
      <c r="I52" s="4" t="s">
        <v>53</v>
      </c>
      <c r="J52" s="4" t="s">
        <v>143</v>
      </c>
      <c r="K52" s="4" t="s">
        <v>24</v>
      </c>
      <c r="L52" s="21" t="s">
        <v>69</v>
      </c>
      <c r="M52" s="7" t="s">
        <v>189</v>
      </c>
      <c r="N52" s="5">
        <v>4200</v>
      </c>
      <c r="O52" s="5">
        <v>2259.25</v>
      </c>
      <c r="P52" s="5">
        <v>4200</v>
      </c>
      <c r="Q52" s="8">
        <v>5005</v>
      </c>
    </row>
    <row r="53" spans="3:17" ht="105" hidden="1">
      <c r="C53" s="28" t="s">
        <v>157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140</v>
      </c>
      <c r="K53" s="4" t="s">
        <v>24</v>
      </c>
      <c r="L53" s="21" t="s">
        <v>157</v>
      </c>
      <c r="M53" s="7" t="s">
        <v>71</v>
      </c>
      <c r="N53" s="5"/>
      <c r="O53" s="5"/>
      <c r="P53" s="5"/>
      <c r="Q53" s="8">
        <v>0</v>
      </c>
    </row>
    <row r="54" spans="3:17" ht="105" hidden="1">
      <c r="C54" s="28" t="s">
        <v>157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141</v>
      </c>
      <c r="K54" s="4" t="s">
        <v>24</v>
      </c>
      <c r="L54" s="21" t="s">
        <v>157</v>
      </c>
      <c r="M54" s="7" t="s">
        <v>71</v>
      </c>
      <c r="N54" s="5"/>
      <c r="O54" s="5"/>
      <c r="P54" s="5"/>
      <c r="Q54" s="8">
        <v>0</v>
      </c>
    </row>
    <row r="55" spans="3:17" ht="31.2">
      <c r="C55" s="52" t="s">
        <v>125</v>
      </c>
      <c r="D55" s="44" t="s">
        <v>21</v>
      </c>
      <c r="E55" s="44" t="s">
        <v>35</v>
      </c>
      <c r="F55" s="44" t="s">
        <v>112</v>
      </c>
      <c r="G55" s="44" t="s">
        <v>20</v>
      </c>
      <c r="H55" s="44" t="s">
        <v>21</v>
      </c>
      <c r="I55" s="44" t="s">
        <v>20</v>
      </c>
      <c r="J55" s="44" t="s">
        <v>22</v>
      </c>
      <c r="K55" s="44" t="s">
        <v>21</v>
      </c>
      <c r="L55" s="46" t="s">
        <v>125</v>
      </c>
      <c r="M55" s="43"/>
      <c r="N55" s="47">
        <f t="shared" ref="N55:P55" si="8">SUM(N56)</f>
        <v>0</v>
      </c>
      <c r="O55" s="47">
        <f t="shared" ref="O55" si="9">SUM(O56)</f>
        <v>0</v>
      </c>
      <c r="P55" s="47">
        <f t="shared" si="8"/>
        <v>0</v>
      </c>
      <c r="Q55" s="47">
        <f t="shared" ref="Q55:Q57" si="10">SUM(Q56)</f>
        <v>0</v>
      </c>
    </row>
    <row r="56" spans="3:17" ht="105">
      <c r="C56" s="6" t="s">
        <v>100</v>
      </c>
      <c r="D56" s="4" t="s">
        <v>21</v>
      </c>
      <c r="E56" s="4" t="s">
        <v>35</v>
      </c>
      <c r="F56" s="4" t="s">
        <v>112</v>
      </c>
      <c r="G56" s="4" t="s">
        <v>113</v>
      </c>
      <c r="H56" s="4" t="s">
        <v>21</v>
      </c>
      <c r="I56" s="4" t="s">
        <v>23</v>
      </c>
      <c r="J56" s="4" t="s">
        <v>22</v>
      </c>
      <c r="K56" s="4" t="s">
        <v>24</v>
      </c>
      <c r="L56" s="6" t="s">
        <v>100</v>
      </c>
      <c r="M56" s="7"/>
      <c r="N56" s="5">
        <v>0</v>
      </c>
      <c r="O56" s="5">
        <v>0</v>
      </c>
      <c r="P56" s="5">
        <v>0</v>
      </c>
      <c r="Q56" s="5">
        <f t="shared" si="10"/>
        <v>0</v>
      </c>
    </row>
    <row r="57" spans="3:17" ht="213.6" customHeight="1">
      <c r="C57" s="6" t="s">
        <v>101</v>
      </c>
      <c r="D57" s="4" t="s">
        <v>21</v>
      </c>
      <c r="E57" s="4" t="s">
        <v>35</v>
      </c>
      <c r="F57" s="4" t="s">
        <v>112</v>
      </c>
      <c r="G57" s="4" t="s">
        <v>113</v>
      </c>
      <c r="H57" s="4" t="s">
        <v>114</v>
      </c>
      <c r="I57" s="4" t="s">
        <v>23</v>
      </c>
      <c r="J57" s="4" t="s">
        <v>22</v>
      </c>
      <c r="K57" s="4" t="s">
        <v>24</v>
      </c>
      <c r="L57" s="6" t="s">
        <v>101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76" customHeight="1">
      <c r="C58" s="6" t="s">
        <v>102</v>
      </c>
      <c r="D58" s="4" t="s">
        <v>76</v>
      </c>
      <c r="E58" s="4" t="s">
        <v>35</v>
      </c>
      <c r="F58" s="4" t="s">
        <v>112</v>
      </c>
      <c r="G58" s="4" t="s">
        <v>113</v>
      </c>
      <c r="H58" s="4" t="s">
        <v>115</v>
      </c>
      <c r="I58" s="4" t="s">
        <v>23</v>
      </c>
      <c r="J58" s="4" t="s">
        <v>22</v>
      </c>
      <c r="K58" s="4" t="s">
        <v>24</v>
      </c>
      <c r="L58" s="28" t="s">
        <v>102</v>
      </c>
      <c r="M58" s="7" t="s">
        <v>161</v>
      </c>
      <c r="N58" s="5">
        <v>0</v>
      </c>
      <c r="O58" s="5">
        <v>0</v>
      </c>
      <c r="P58" s="5">
        <v>0</v>
      </c>
      <c r="Q58" s="8">
        <v>0</v>
      </c>
    </row>
    <row r="59" spans="3:17" ht="72.75" customHeight="1">
      <c r="C59" s="52" t="s">
        <v>144</v>
      </c>
      <c r="D59" s="44" t="s">
        <v>76</v>
      </c>
      <c r="E59" s="44" t="s">
        <v>35</v>
      </c>
      <c r="F59" s="44" t="s">
        <v>145</v>
      </c>
      <c r="G59" s="44" t="s">
        <v>26</v>
      </c>
      <c r="H59" s="44" t="s">
        <v>168</v>
      </c>
      <c r="I59" s="44" t="s">
        <v>53</v>
      </c>
      <c r="J59" s="44" t="s">
        <v>22</v>
      </c>
      <c r="K59" s="44" t="s">
        <v>146</v>
      </c>
      <c r="L59" s="46" t="s">
        <v>144</v>
      </c>
      <c r="M59" s="43" t="s">
        <v>161</v>
      </c>
      <c r="N59" s="47">
        <v>37</v>
      </c>
      <c r="O59" s="47">
        <v>27.4</v>
      </c>
      <c r="P59" s="47">
        <v>37</v>
      </c>
      <c r="Q59" s="48">
        <v>0</v>
      </c>
    </row>
    <row r="60" spans="3:17" ht="109.2">
      <c r="C60" s="52" t="s">
        <v>126</v>
      </c>
      <c r="D60" s="44" t="s">
        <v>21</v>
      </c>
      <c r="E60" s="44" t="s">
        <v>35</v>
      </c>
      <c r="F60" s="44" t="s">
        <v>48</v>
      </c>
      <c r="G60" s="44" t="s">
        <v>20</v>
      </c>
      <c r="H60" s="44" t="s">
        <v>21</v>
      </c>
      <c r="I60" s="44" t="s">
        <v>20</v>
      </c>
      <c r="J60" s="44" t="s">
        <v>22</v>
      </c>
      <c r="K60" s="44" t="s">
        <v>24</v>
      </c>
      <c r="L60" s="43" t="s">
        <v>126</v>
      </c>
      <c r="M60" s="43"/>
      <c r="N60" s="47">
        <f>N61+N64</f>
        <v>245.8</v>
      </c>
      <c r="O60" s="47">
        <f>O61+O64+O63</f>
        <v>230.34</v>
      </c>
      <c r="P60" s="47">
        <f>P61+P64</f>
        <v>245.83</v>
      </c>
      <c r="Q60" s="47">
        <f>Q61+Q64</f>
        <v>0</v>
      </c>
    </row>
    <row r="61" spans="3:17" ht="132.6" customHeight="1">
      <c r="C61" s="6" t="s">
        <v>163</v>
      </c>
      <c r="D61" s="4" t="s">
        <v>21</v>
      </c>
      <c r="E61" s="4" t="s">
        <v>35</v>
      </c>
      <c r="F61" s="4" t="s">
        <v>48</v>
      </c>
      <c r="G61" s="4" t="s">
        <v>45</v>
      </c>
      <c r="H61" s="4" t="s">
        <v>162</v>
      </c>
      <c r="I61" s="4" t="s">
        <v>20</v>
      </c>
      <c r="J61" s="4" t="s">
        <v>22</v>
      </c>
      <c r="K61" s="4" t="s">
        <v>38</v>
      </c>
      <c r="L61" s="22" t="s">
        <v>163</v>
      </c>
      <c r="M61" s="7"/>
      <c r="N61" s="5">
        <f>N62</f>
        <v>50.5</v>
      </c>
      <c r="O61" s="5">
        <v>35.01</v>
      </c>
      <c r="P61" s="5">
        <f>P62</f>
        <v>50.5</v>
      </c>
      <c r="Q61" s="5">
        <f>Q62</f>
        <v>0</v>
      </c>
    </row>
    <row r="62" spans="3:17" ht="233.4" customHeight="1">
      <c r="C62" s="6" t="s">
        <v>164</v>
      </c>
      <c r="D62" s="4" t="s">
        <v>76</v>
      </c>
      <c r="E62" s="4" t="s">
        <v>35</v>
      </c>
      <c r="F62" s="4" t="s">
        <v>48</v>
      </c>
      <c r="G62" s="4" t="s">
        <v>45</v>
      </c>
      <c r="H62" s="4" t="s">
        <v>162</v>
      </c>
      <c r="I62" s="4" t="s">
        <v>53</v>
      </c>
      <c r="J62" s="4" t="s">
        <v>22</v>
      </c>
      <c r="K62" s="4" t="s">
        <v>38</v>
      </c>
      <c r="L62" s="7" t="s">
        <v>164</v>
      </c>
      <c r="M62" s="7" t="s">
        <v>161</v>
      </c>
      <c r="N62" s="5">
        <v>50.5</v>
      </c>
      <c r="O62" s="5">
        <v>35.01</v>
      </c>
      <c r="P62" s="5">
        <v>50.5</v>
      </c>
      <c r="Q62" s="5">
        <v>0</v>
      </c>
    </row>
    <row r="63" spans="3:17" ht="100.2" customHeight="1">
      <c r="C63" s="28" t="s">
        <v>183</v>
      </c>
      <c r="D63" s="4" t="s">
        <v>76</v>
      </c>
      <c r="E63" s="4" t="s">
        <v>35</v>
      </c>
      <c r="F63" s="4" t="s">
        <v>48</v>
      </c>
      <c r="G63" s="4" t="s">
        <v>45</v>
      </c>
      <c r="H63" s="4" t="s">
        <v>182</v>
      </c>
      <c r="I63" s="4" t="s">
        <v>53</v>
      </c>
      <c r="J63" s="4" t="s">
        <v>22</v>
      </c>
      <c r="K63" s="4" t="s">
        <v>38</v>
      </c>
      <c r="L63" s="28" t="s">
        <v>183</v>
      </c>
      <c r="M63" s="7" t="s">
        <v>161</v>
      </c>
      <c r="N63" s="5">
        <v>0</v>
      </c>
      <c r="O63" s="5">
        <v>0</v>
      </c>
      <c r="P63" s="5">
        <v>0</v>
      </c>
      <c r="Q63" s="5">
        <v>0</v>
      </c>
    </row>
    <row r="64" spans="3:17" ht="81" customHeight="1">
      <c r="C64" s="28" t="s">
        <v>173</v>
      </c>
      <c r="D64" s="4" t="s">
        <v>21</v>
      </c>
      <c r="E64" s="4" t="s">
        <v>35</v>
      </c>
      <c r="F64" s="4" t="s">
        <v>48</v>
      </c>
      <c r="G64" s="4" t="s">
        <v>113</v>
      </c>
      <c r="H64" s="4" t="s">
        <v>21</v>
      </c>
      <c r="I64" s="4" t="s">
        <v>20</v>
      </c>
      <c r="J64" s="4" t="s">
        <v>22</v>
      </c>
      <c r="K64" s="4" t="s">
        <v>38</v>
      </c>
      <c r="L64" s="7" t="s">
        <v>165</v>
      </c>
      <c r="M64" s="7"/>
      <c r="N64" s="5">
        <f>N66</f>
        <v>195.3</v>
      </c>
      <c r="O64" s="5">
        <f t="shared" ref="N64:P65" si="11">O65</f>
        <v>195.33</v>
      </c>
      <c r="P64" s="5">
        <f t="shared" si="11"/>
        <v>195.33</v>
      </c>
      <c r="Q64" s="8">
        <f>Q65</f>
        <v>0</v>
      </c>
    </row>
    <row r="65" spans="3:17" ht="98.4" customHeight="1">
      <c r="C65" s="28" t="s">
        <v>173</v>
      </c>
      <c r="D65" s="4" t="s">
        <v>21</v>
      </c>
      <c r="E65" s="4" t="s">
        <v>35</v>
      </c>
      <c r="F65" s="4" t="s">
        <v>48</v>
      </c>
      <c r="G65" s="4" t="s">
        <v>113</v>
      </c>
      <c r="H65" s="4" t="s">
        <v>25</v>
      </c>
      <c r="I65" s="4" t="s">
        <v>20</v>
      </c>
      <c r="J65" s="4" t="s">
        <v>22</v>
      </c>
      <c r="K65" s="4" t="s">
        <v>38</v>
      </c>
      <c r="L65" s="28" t="s">
        <v>166</v>
      </c>
      <c r="M65" s="7"/>
      <c r="N65" s="5">
        <f t="shared" si="11"/>
        <v>195.3</v>
      </c>
      <c r="O65" s="5">
        <f t="shared" si="11"/>
        <v>195.33</v>
      </c>
      <c r="P65" s="5">
        <f t="shared" si="11"/>
        <v>195.33</v>
      </c>
      <c r="Q65" s="8">
        <f>Q66</f>
        <v>0</v>
      </c>
    </row>
    <row r="66" spans="3:17" ht="95.4" customHeight="1">
      <c r="C66" s="28" t="s">
        <v>173</v>
      </c>
      <c r="D66" s="4" t="s">
        <v>76</v>
      </c>
      <c r="E66" s="4" t="s">
        <v>35</v>
      </c>
      <c r="F66" s="4" t="s">
        <v>48</v>
      </c>
      <c r="G66" s="4" t="s">
        <v>113</v>
      </c>
      <c r="H66" s="4" t="s">
        <v>167</v>
      </c>
      <c r="I66" s="4" t="s">
        <v>53</v>
      </c>
      <c r="J66" s="4" t="s">
        <v>22</v>
      </c>
      <c r="K66" s="4" t="s">
        <v>38</v>
      </c>
      <c r="L66" s="28" t="s">
        <v>166</v>
      </c>
      <c r="M66" s="7" t="s">
        <v>161</v>
      </c>
      <c r="N66" s="5">
        <v>195.3</v>
      </c>
      <c r="O66" s="5">
        <v>195.33</v>
      </c>
      <c r="P66" s="5">
        <v>195.33</v>
      </c>
      <c r="Q66" s="8">
        <v>0</v>
      </c>
    </row>
    <row r="67" spans="3:17" ht="60" hidden="1">
      <c r="C67" s="6" t="s">
        <v>127</v>
      </c>
      <c r="D67" s="4" t="s">
        <v>21</v>
      </c>
      <c r="E67" s="4" t="s">
        <v>35</v>
      </c>
      <c r="F67" s="4" t="s">
        <v>49</v>
      </c>
      <c r="G67" s="4" t="s">
        <v>20</v>
      </c>
      <c r="H67" s="4" t="s">
        <v>21</v>
      </c>
      <c r="I67" s="4" t="s">
        <v>20</v>
      </c>
      <c r="J67" s="4" t="s">
        <v>22</v>
      </c>
      <c r="K67" s="4" t="s">
        <v>21</v>
      </c>
      <c r="L67" s="7" t="s">
        <v>127</v>
      </c>
      <c r="M67" s="7"/>
      <c r="N67" s="5">
        <v>0</v>
      </c>
      <c r="O67" s="5">
        <v>0</v>
      </c>
      <c r="P67" s="5">
        <v>0</v>
      </c>
      <c r="Q67" s="5">
        <v>0</v>
      </c>
    </row>
    <row r="68" spans="3:17" ht="255" hidden="1">
      <c r="C68" s="6" t="s">
        <v>103</v>
      </c>
      <c r="D68" s="4" t="s">
        <v>21</v>
      </c>
      <c r="E68" s="4" t="s">
        <v>35</v>
      </c>
      <c r="F68" s="4" t="s">
        <v>49</v>
      </c>
      <c r="G68" s="4" t="s">
        <v>26</v>
      </c>
      <c r="H68" s="4" t="s">
        <v>21</v>
      </c>
      <c r="I68" s="4" t="s">
        <v>20</v>
      </c>
      <c r="J68" s="4" t="s">
        <v>22</v>
      </c>
      <c r="K68" s="4" t="s">
        <v>21</v>
      </c>
      <c r="L68" s="7" t="s">
        <v>73</v>
      </c>
      <c r="M68" s="7"/>
      <c r="N68" s="5" t="s">
        <v>169</v>
      </c>
      <c r="O68" s="5">
        <v>0</v>
      </c>
      <c r="P68" s="5">
        <v>0</v>
      </c>
      <c r="Q68" s="5">
        <f t="shared" ref="Q68" si="12">SUM(Q69)</f>
        <v>0</v>
      </c>
    </row>
    <row r="69" spans="3:17" ht="318.60000000000002" hidden="1" customHeight="1">
      <c r="C69" s="6" t="s">
        <v>74</v>
      </c>
      <c r="D69" s="4" t="s">
        <v>21</v>
      </c>
      <c r="E69" s="4" t="s">
        <v>35</v>
      </c>
      <c r="F69" s="4" t="s">
        <v>49</v>
      </c>
      <c r="G69" s="4" t="s">
        <v>26</v>
      </c>
      <c r="H69" s="4" t="s">
        <v>46</v>
      </c>
      <c r="I69" s="4" t="s">
        <v>53</v>
      </c>
      <c r="J69" s="4" t="s">
        <v>22</v>
      </c>
      <c r="K69" s="4" t="s">
        <v>75</v>
      </c>
      <c r="L69" s="7" t="s">
        <v>74</v>
      </c>
      <c r="M69" s="7"/>
      <c r="N69" s="5">
        <f>N72</f>
        <v>1519</v>
      </c>
      <c r="O69" s="5">
        <f>O72</f>
        <v>1519</v>
      </c>
      <c r="P69" s="5">
        <f>P72</f>
        <v>1519</v>
      </c>
      <c r="Q69" s="5">
        <f>SUM(Q72)</f>
        <v>0</v>
      </c>
    </row>
    <row r="70" spans="3:17" ht="85.8" customHeight="1">
      <c r="C70" s="52" t="s">
        <v>127</v>
      </c>
      <c r="D70" s="44" t="s">
        <v>21</v>
      </c>
      <c r="E70" s="44" t="s">
        <v>35</v>
      </c>
      <c r="F70" s="44" t="s">
        <v>49</v>
      </c>
      <c r="G70" s="44" t="s">
        <v>20</v>
      </c>
      <c r="H70" s="44" t="s">
        <v>21</v>
      </c>
      <c r="I70" s="44" t="s">
        <v>20</v>
      </c>
      <c r="J70" s="44" t="s">
        <v>22</v>
      </c>
      <c r="K70" s="44" t="s">
        <v>21</v>
      </c>
      <c r="L70" s="43" t="s">
        <v>127</v>
      </c>
      <c r="M70" s="43"/>
      <c r="N70" s="47">
        <f>N72</f>
        <v>1519</v>
      </c>
      <c r="O70" s="47">
        <f>O72</f>
        <v>1519</v>
      </c>
      <c r="P70" s="47">
        <f>P72</f>
        <v>1519</v>
      </c>
      <c r="Q70" s="47">
        <f>Q72</f>
        <v>0</v>
      </c>
    </row>
    <row r="71" spans="3:17" ht="295.2" customHeight="1">
      <c r="C71" s="56" t="s">
        <v>103</v>
      </c>
      <c r="D71" s="30" t="s">
        <v>21</v>
      </c>
      <c r="E71" s="30" t="s">
        <v>35</v>
      </c>
      <c r="F71" s="30" t="s">
        <v>49</v>
      </c>
      <c r="G71" s="30" t="s">
        <v>26</v>
      </c>
      <c r="H71" s="30" t="s">
        <v>21</v>
      </c>
      <c r="I71" s="30" t="s">
        <v>20</v>
      </c>
      <c r="J71" s="30" t="s">
        <v>22</v>
      </c>
      <c r="K71" s="30" t="s">
        <v>21</v>
      </c>
      <c r="L71" s="31" t="s">
        <v>103</v>
      </c>
      <c r="M71" s="31"/>
      <c r="N71" s="33">
        <f>N72</f>
        <v>1519</v>
      </c>
      <c r="O71" s="33">
        <f>O72</f>
        <v>1519</v>
      </c>
      <c r="P71" s="33">
        <f>P72</f>
        <v>1519</v>
      </c>
      <c r="Q71" s="33">
        <f>Q72</f>
        <v>0</v>
      </c>
    </row>
    <row r="72" spans="3:17" ht="327" customHeight="1">
      <c r="C72" s="28" t="s">
        <v>199</v>
      </c>
      <c r="D72" s="4" t="s">
        <v>76</v>
      </c>
      <c r="E72" s="4" t="s">
        <v>35</v>
      </c>
      <c r="F72" s="4" t="s">
        <v>49</v>
      </c>
      <c r="G72" s="4" t="s">
        <v>26</v>
      </c>
      <c r="H72" s="4" t="s">
        <v>77</v>
      </c>
      <c r="I72" s="4" t="s">
        <v>53</v>
      </c>
      <c r="J72" s="4" t="s">
        <v>22</v>
      </c>
      <c r="K72" s="4" t="s">
        <v>200</v>
      </c>
      <c r="L72" s="7" t="s">
        <v>199</v>
      </c>
      <c r="M72" s="7" t="s">
        <v>161</v>
      </c>
      <c r="N72" s="5">
        <v>1519</v>
      </c>
      <c r="O72" s="5">
        <v>1519</v>
      </c>
      <c r="P72" s="5">
        <v>1519</v>
      </c>
      <c r="Q72" s="8">
        <v>0</v>
      </c>
    </row>
    <row r="73" spans="3:17" ht="31.2">
      <c r="C73" s="52" t="s">
        <v>52</v>
      </c>
      <c r="D73" s="44" t="s">
        <v>21</v>
      </c>
      <c r="E73" s="44" t="s">
        <v>35</v>
      </c>
      <c r="F73" s="44" t="s">
        <v>51</v>
      </c>
      <c r="G73" s="44" t="s">
        <v>20</v>
      </c>
      <c r="H73" s="44" t="s">
        <v>21</v>
      </c>
      <c r="I73" s="44" t="s">
        <v>20</v>
      </c>
      <c r="J73" s="44" t="s">
        <v>22</v>
      </c>
      <c r="K73" s="44" t="s">
        <v>21</v>
      </c>
      <c r="L73" s="43" t="s">
        <v>52</v>
      </c>
      <c r="M73" s="43"/>
      <c r="N73" s="47">
        <f>N75+N76+N77+N78+N79+N81</f>
        <v>32.200000000000003</v>
      </c>
      <c r="O73" s="47">
        <f>O79+O82+O75+O81+O77+O76+O78</f>
        <v>32.25</v>
      </c>
      <c r="P73" s="47">
        <f>P75+P76+P77+P79+P81+P82+P78</f>
        <v>32.25</v>
      </c>
      <c r="Q73" s="47">
        <f t="shared" ref="Q73" si="13">SUM(Q74+Q77+Q82)</f>
        <v>0</v>
      </c>
    </row>
    <row r="74" spans="3:17" ht="60" hidden="1">
      <c r="C74" s="6" t="s">
        <v>52</v>
      </c>
      <c r="D74" s="4" t="s">
        <v>21</v>
      </c>
      <c r="E74" s="4" t="s">
        <v>35</v>
      </c>
      <c r="F74" s="4" t="s">
        <v>51</v>
      </c>
      <c r="G74" s="4" t="s">
        <v>78</v>
      </c>
      <c r="H74" s="4" t="s">
        <v>21</v>
      </c>
      <c r="I74" s="4" t="s">
        <v>20</v>
      </c>
      <c r="J74" s="4" t="s">
        <v>22</v>
      </c>
      <c r="K74" s="4" t="s">
        <v>50</v>
      </c>
      <c r="L74" s="7" t="s">
        <v>79</v>
      </c>
      <c r="M74" s="7"/>
      <c r="N74" s="5">
        <v>0</v>
      </c>
      <c r="O74" s="5">
        <v>0</v>
      </c>
      <c r="P74" s="5">
        <v>0</v>
      </c>
      <c r="Q74" s="5">
        <v>0</v>
      </c>
    </row>
    <row r="75" spans="3:17" ht="60">
      <c r="C75" s="6" t="s">
        <v>52</v>
      </c>
      <c r="D75" s="4" t="s">
        <v>171</v>
      </c>
      <c r="E75" s="4" t="s">
        <v>35</v>
      </c>
      <c r="F75" s="4" t="s">
        <v>51</v>
      </c>
      <c r="G75" s="4" t="s">
        <v>23</v>
      </c>
      <c r="H75" s="4" t="s">
        <v>172</v>
      </c>
      <c r="I75" s="4" t="s">
        <v>23</v>
      </c>
      <c r="J75" s="4" t="s">
        <v>22</v>
      </c>
      <c r="K75" s="4" t="s">
        <v>50</v>
      </c>
      <c r="L75" s="7" t="s">
        <v>170</v>
      </c>
      <c r="M75" s="7" t="s">
        <v>181</v>
      </c>
      <c r="N75" s="5">
        <v>25</v>
      </c>
      <c r="O75" s="5">
        <v>25</v>
      </c>
      <c r="P75" s="5">
        <v>25</v>
      </c>
      <c r="Q75" s="8">
        <v>0</v>
      </c>
    </row>
    <row r="76" spans="3:17" ht="160.19999999999999" customHeight="1">
      <c r="C76" s="28" t="s">
        <v>52</v>
      </c>
      <c r="D76" s="4" t="s">
        <v>190</v>
      </c>
      <c r="E76" s="4" t="s">
        <v>35</v>
      </c>
      <c r="F76" s="4" t="s">
        <v>51</v>
      </c>
      <c r="G76" s="4" t="s">
        <v>23</v>
      </c>
      <c r="H76" s="4" t="s">
        <v>77</v>
      </c>
      <c r="I76" s="4" t="s">
        <v>23</v>
      </c>
      <c r="J76" s="4" t="s">
        <v>22</v>
      </c>
      <c r="K76" s="4" t="s">
        <v>50</v>
      </c>
      <c r="L76" s="7" t="s">
        <v>196</v>
      </c>
      <c r="M76" s="54" t="s">
        <v>193</v>
      </c>
      <c r="N76" s="5">
        <v>0.1</v>
      </c>
      <c r="O76" s="5">
        <v>0.1</v>
      </c>
      <c r="P76" s="5">
        <v>0.1</v>
      </c>
      <c r="Q76" s="8">
        <v>0</v>
      </c>
    </row>
    <row r="77" spans="3:17" ht="195.6" customHeight="1">
      <c r="C77" s="6" t="s">
        <v>52</v>
      </c>
      <c r="D77" s="4" t="s">
        <v>190</v>
      </c>
      <c r="E77" s="4" t="s">
        <v>35</v>
      </c>
      <c r="F77" s="4" t="s">
        <v>51</v>
      </c>
      <c r="G77" s="4" t="s">
        <v>23</v>
      </c>
      <c r="H77" s="4" t="s">
        <v>191</v>
      </c>
      <c r="I77" s="4" t="s">
        <v>23</v>
      </c>
      <c r="J77" s="4" t="s">
        <v>22</v>
      </c>
      <c r="K77" s="4" t="s">
        <v>50</v>
      </c>
      <c r="L77" s="7" t="s">
        <v>192</v>
      </c>
      <c r="M77" s="55" t="s">
        <v>193</v>
      </c>
      <c r="N77" s="5">
        <v>0</v>
      </c>
      <c r="O77" s="5">
        <v>0.03</v>
      </c>
      <c r="P77" s="5">
        <v>0.03</v>
      </c>
      <c r="Q77" s="5">
        <f t="shared" ref="Q77" si="14">SUM(Q79:Q80)</f>
        <v>0</v>
      </c>
    </row>
    <row r="78" spans="3:17" ht="195.6" customHeight="1">
      <c r="C78" s="28" t="s">
        <v>52</v>
      </c>
      <c r="D78" s="4" t="s">
        <v>190</v>
      </c>
      <c r="E78" s="4" t="s">
        <v>35</v>
      </c>
      <c r="F78" s="4" t="s">
        <v>51</v>
      </c>
      <c r="G78" s="4" t="s">
        <v>23</v>
      </c>
      <c r="H78" s="4" t="s">
        <v>197</v>
      </c>
      <c r="I78" s="4" t="s">
        <v>23</v>
      </c>
      <c r="J78" s="4" t="s">
        <v>22</v>
      </c>
      <c r="K78" s="4" t="s">
        <v>50</v>
      </c>
      <c r="L78" s="7" t="s">
        <v>198</v>
      </c>
      <c r="M78" s="55" t="s">
        <v>193</v>
      </c>
      <c r="N78" s="5">
        <v>0.1</v>
      </c>
      <c r="O78" s="5">
        <v>0.12</v>
      </c>
      <c r="P78" s="5">
        <v>0.12</v>
      </c>
      <c r="Q78" s="5">
        <v>0</v>
      </c>
    </row>
    <row r="79" spans="3:17" ht="99" customHeight="1">
      <c r="C79" s="6" t="s">
        <v>52</v>
      </c>
      <c r="D79" s="4" t="s">
        <v>76</v>
      </c>
      <c r="E79" s="4" t="s">
        <v>35</v>
      </c>
      <c r="F79" s="4" t="s">
        <v>51</v>
      </c>
      <c r="G79" s="4" t="s">
        <v>26</v>
      </c>
      <c r="H79" s="4" t="s">
        <v>27</v>
      </c>
      <c r="I79" s="4" t="s">
        <v>26</v>
      </c>
      <c r="J79" s="4" t="s">
        <v>22</v>
      </c>
      <c r="K79" s="4" t="s">
        <v>50</v>
      </c>
      <c r="L79" s="28" t="s">
        <v>134</v>
      </c>
      <c r="M79" s="7" t="s">
        <v>161</v>
      </c>
      <c r="N79" s="5">
        <v>0</v>
      </c>
      <c r="O79" s="5">
        <v>0</v>
      </c>
      <c r="P79" s="5">
        <v>0</v>
      </c>
      <c r="Q79" s="5">
        <v>0</v>
      </c>
    </row>
    <row r="80" spans="3:17" ht="75" hidden="1">
      <c r="C80" s="6" t="s">
        <v>52</v>
      </c>
      <c r="D80" s="4" t="s">
        <v>76</v>
      </c>
      <c r="E80" s="4" t="s">
        <v>35</v>
      </c>
      <c r="F80" s="4" t="s">
        <v>51</v>
      </c>
      <c r="G80" s="4" t="s">
        <v>53</v>
      </c>
      <c r="H80" s="4" t="s">
        <v>135</v>
      </c>
      <c r="I80" s="4" t="s">
        <v>53</v>
      </c>
      <c r="J80" s="4" t="s">
        <v>22</v>
      </c>
      <c r="K80" s="4" t="s">
        <v>50</v>
      </c>
      <c r="L80" s="28" t="s">
        <v>136</v>
      </c>
      <c r="M80" s="7" t="s">
        <v>161</v>
      </c>
      <c r="N80" s="5">
        <v>0</v>
      </c>
      <c r="O80" s="5">
        <v>0</v>
      </c>
      <c r="P80" s="5">
        <v>0</v>
      </c>
      <c r="Q80" s="5">
        <v>0</v>
      </c>
    </row>
    <row r="81" spans="3:17" ht="127.8" customHeight="1">
      <c r="C81" s="28" t="s">
        <v>52</v>
      </c>
      <c r="D81" s="4" t="s">
        <v>76</v>
      </c>
      <c r="E81" s="4" t="s">
        <v>35</v>
      </c>
      <c r="F81" s="4" t="s">
        <v>51</v>
      </c>
      <c r="G81" s="4" t="s">
        <v>113</v>
      </c>
      <c r="H81" s="4" t="s">
        <v>185</v>
      </c>
      <c r="I81" s="4" t="s">
        <v>53</v>
      </c>
      <c r="J81" s="4" t="s">
        <v>22</v>
      </c>
      <c r="K81" s="4" t="s">
        <v>50</v>
      </c>
      <c r="L81" s="28" t="s">
        <v>186</v>
      </c>
      <c r="M81" s="7" t="s">
        <v>161</v>
      </c>
      <c r="N81" s="5">
        <v>7</v>
      </c>
      <c r="O81" s="5">
        <v>7</v>
      </c>
      <c r="P81" s="5">
        <v>7</v>
      </c>
      <c r="Q81" s="5">
        <v>0</v>
      </c>
    </row>
    <row r="82" spans="3:17" ht="162" customHeight="1">
      <c r="C82" s="6" t="s">
        <v>52</v>
      </c>
      <c r="D82" s="4" t="s">
        <v>76</v>
      </c>
      <c r="E82" s="4" t="s">
        <v>35</v>
      </c>
      <c r="F82" s="4" t="s">
        <v>51</v>
      </c>
      <c r="G82" s="4" t="s">
        <v>53</v>
      </c>
      <c r="H82" s="4" t="s">
        <v>137</v>
      </c>
      <c r="I82" s="4" t="s">
        <v>53</v>
      </c>
      <c r="J82" s="4" t="s">
        <v>22</v>
      </c>
      <c r="K82" s="4" t="s">
        <v>50</v>
      </c>
      <c r="L82" s="7" t="s">
        <v>138</v>
      </c>
      <c r="M82" s="7" t="s">
        <v>161</v>
      </c>
      <c r="N82" s="5">
        <v>0</v>
      </c>
      <c r="O82" s="5">
        <v>0</v>
      </c>
      <c r="P82" s="5">
        <v>0</v>
      </c>
      <c r="Q82" s="5">
        <f t="shared" ref="Q82" si="15">SUM(Q83)</f>
        <v>0</v>
      </c>
    </row>
    <row r="83" spans="3:17" ht="90" hidden="1">
      <c r="C83" s="6" t="s">
        <v>52</v>
      </c>
      <c r="D83" s="4" t="s">
        <v>104</v>
      </c>
      <c r="E83" s="4" t="s">
        <v>35</v>
      </c>
      <c r="F83" s="4" t="s">
        <v>51</v>
      </c>
      <c r="G83" s="4" t="s">
        <v>56</v>
      </c>
      <c r="H83" s="4" t="s">
        <v>33</v>
      </c>
      <c r="I83" s="4" t="s">
        <v>26</v>
      </c>
      <c r="J83" s="4" t="s">
        <v>22</v>
      </c>
      <c r="K83" s="4" t="s">
        <v>50</v>
      </c>
      <c r="L83" s="7" t="s">
        <v>80</v>
      </c>
      <c r="M83" s="7" t="s">
        <v>161</v>
      </c>
      <c r="N83" s="5">
        <v>0</v>
      </c>
      <c r="O83" s="5">
        <v>0</v>
      </c>
      <c r="P83" s="5">
        <v>0</v>
      </c>
      <c r="Q83" s="8">
        <v>0</v>
      </c>
    </row>
    <row r="84" spans="3:17" ht="30" hidden="1">
      <c r="C84" s="6" t="s">
        <v>105</v>
      </c>
      <c r="D84" s="4" t="s">
        <v>21</v>
      </c>
      <c r="E84" s="4" t="s">
        <v>35</v>
      </c>
      <c r="F84" s="4" t="s">
        <v>116</v>
      </c>
      <c r="G84" s="4" t="s">
        <v>20</v>
      </c>
      <c r="H84" s="4" t="s">
        <v>21</v>
      </c>
      <c r="I84" s="4" t="s">
        <v>20</v>
      </c>
      <c r="J84" s="4" t="s">
        <v>22</v>
      </c>
      <c r="K84" s="4" t="s">
        <v>21</v>
      </c>
      <c r="L84" s="6" t="s">
        <v>105</v>
      </c>
      <c r="M84" s="7"/>
      <c r="N84" s="5">
        <f t="shared" ref="N84:P85" si="16">SUM(N85)</f>
        <v>0</v>
      </c>
      <c r="O84" s="5">
        <f t="shared" si="16"/>
        <v>0</v>
      </c>
      <c r="P84" s="5">
        <f t="shared" si="16"/>
        <v>0</v>
      </c>
      <c r="Q84" s="5">
        <f t="shared" ref="Q84:Q85" si="17">SUM(Q85)</f>
        <v>0</v>
      </c>
    </row>
    <row r="85" spans="3:17" ht="30" hidden="1">
      <c r="C85" s="6" t="s">
        <v>105</v>
      </c>
      <c r="D85" s="4" t="s">
        <v>21</v>
      </c>
      <c r="E85" s="4" t="s">
        <v>35</v>
      </c>
      <c r="F85" s="4" t="s">
        <v>116</v>
      </c>
      <c r="G85" s="4" t="s">
        <v>45</v>
      </c>
      <c r="H85" s="4" t="s">
        <v>21</v>
      </c>
      <c r="I85" s="4" t="s">
        <v>20</v>
      </c>
      <c r="J85" s="4" t="s">
        <v>22</v>
      </c>
      <c r="K85" s="4" t="s">
        <v>117</v>
      </c>
      <c r="L85" s="6" t="s">
        <v>105</v>
      </c>
      <c r="M85" s="7"/>
      <c r="N85" s="5">
        <f t="shared" si="16"/>
        <v>0</v>
      </c>
      <c r="O85" s="5">
        <f t="shared" si="16"/>
        <v>0</v>
      </c>
      <c r="P85" s="5">
        <f t="shared" si="16"/>
        <v>0</v>
      </c>
      <c r="Q85" s="5">
        <f t="shared" si="17"/>
        <v>0</v>
      </c>
    </row>
    <row r="86" spans="3:17" ht="30" hidden="1">
      <c r="C86" s="6" t="s">
        <v>105</v>
      </c>
      <c r="D86" s="4" t="s">
        <v>76</v>
      </c>
      <c r="E86" s="4" t="s">
        <v>35</v>
      </c>
      <c r="F86" s="4" t="s">
        <v>116</v>
      </c>
      <c r="G86" s="4" t="s">
        <v>45</v>
      </c>
      <c r="H86" s="4" t="s">
        <v>46</v>
      </c>
      <c r="I86" s="4" t="s">
        <v>53</v>
      </c>
      <c r="J86" s="4" t="s">
        <v>22</v>
      </c>
      <c r="K86" s="4" t="s">
        <v>117</v>
      </c>
      <c r="L86" s="28" t="s">
        <v>106</v>
      </c>
      <c r="M86" s="7" t="s">
        <v>161</v>
      </c>
      <c r="N86" s="5">
        <v>0</v>
      </c>
      <c r="O86" s="5">
        <v>0</v>
      </c>
      <c r="P86" s="5">
        <v>0</v>
      </c>
      <c r="Q86" s="8">
        <v>0</v>
      </c>
    </row>
    <row r="87" spans="3:17" s="25" customFormat="1" ht="31.2">
      <c r="C87" s="38" t="s">
        <v>93</v>
      </c>
      <c r="D87" s="39" t="s">
        <v>21</v>
      </c>
      <c r="E87" s="39" t="s">
        <v>99</v>
      </c>
      <c r="F87" s="39" t="s">
        <v>20</v>
      </c>
      <c r="G87" s="39" t="s">
        <v>20</v>
      </c>
      <c r="H87" s="39" t="s">
        <v>21</v>
      </c>
      <c r="I87" s="39" t="s">
        <v>20</v>
      </c>
      <c r="J87" s="39" t="s">
        <v>22</v>
      </c>
      <c r="K87" s="39" t="s">
        <v>21</v>
      </c>
      <c r="L87" s="40" t="s">
        <v>54</v>
      </c>
      <c r="M87" s="40"/>
      <c r="N87" s="41">
        <f>N88</f>
        <v>17355.5</v>
      </c>
      <c r="O87" s="41">
        <f>O88</f>
        <v>7308.5499999999993</v>
      </c>
      <c r="P87" s="41">
        <f>P88</f>
        <v>17355.5</v>
      </c>
      <c r="Q87" s="41">
        <f>SUM(Q88+Q113)</f>
        <v>6686.8</v>
      </c>
    </row>
    <row r="88" spans="3:17" ht="75">
      <c r="C88" s="6" t="s">
        <v>0</v>
      </c>
      <c r="D88" s="4" t="s">
        <v>21</v>
      </c>
      <c r="E88" s="4" t="s">
        <v>99</v>
      </c>
      <c r="F88" s="4" t="s">
        <v>26</v>
      </c>
      <c r="G88" s="4" t="s">
        <v>20</v>
      </c>
      <c r="H88" s="4" t="s">
        <v>21</v>
      </c>
      <c r="I88" s="4" t="s">
        <v>20</v>
      </c>
      <c r="J88" s="4" t="s">
        <v>22</v>
      </c>
      <c r="K88" s="4" t="s">
        <v>21</v>
      </c>
      <c r="L88" s="7" t="s">
        <v>55</v>
      </c>
      <c r="M88" s="7"/>
      <c r="N88" s="5">
        <f>N89+N97+N104+N109</f>
        <v>17355.5</v>
      </c>
      <c r="O88" s="5">
        <f>O89+O97+O104+O109</f>
        <v>7308.5499999999993</v>
      </c>
      <c r="P88" s="5">
        <f>P89+P97+P104+P109</f>
        <v>17355.5</v>
      </c>
      <c r="Q88" s="5">
        <f>SUM(Q89+Q97+Q104+Q109)</f>
        <v>6686.8</v>
      </c>
    </row>
    <row r="89" spans="3:17" ht="75">
      <c r="C89" s="43" t="s">
        <v>0</v>
      </c>
      <c r="D89" s="44" t="s">
        <v>21</v>
      </c>
      <c r="E89" s="44" t="s">
        <v>99</v>
      </c>
      <c r="F89" s="44" t="s">
        <v>26</v>
      </c>
      <c r="G89" s="44" t="s">
        <v>53</v>
      </c>
      <c r="H89" s="44" t="s">
        <v>21</v>
      </c>
      <c r="I89" s="44" t="s">
        <v>20</v>
      </c>
      <c r="J89" s="44" t="s">
        <v>22</v>
      </c>
      <c r="K89" s="45" t="s">
        <v>118</v>
      </c>
      <c r="L89" s="46" t="s">
        <v>95</v>
      </c>
      <c r="M89" s="43"/>
      <c r="N89" s="47">
        <f>N90+N95</f>
        <v>5816.4</v>
      </c>
      <c r="O89" s="47">
        <f>SUM(O90+O92+O94+O96)</f>
        <v>5816.4</v>
      </c>
      <c r="P89" s="47">
        <f>SUM(P90+P92+P94+P96)</f>
        <v>5816.4</v>
      </c>
      <c r="Q89" s="47">
        <f>SUM(Q90+Q92+Q94)</f>
        <v>5932.6</v>
      </c>
    </row>
    <row r="90" spans="3:17" ht="75">
      <c r="C90" s="7" t="s">
        <v>0</v>
      </c>
      <c r="D90" s="4" t="s">
        <v>76</v>
      </c>
      <c r="E90" s="4" t="s">
        <v>99</v>
      </c>
      <c r="F90" s="4" t="s">
        <v>26</v>
      </c>
      <c r="G90" s="4" t="s">
        <v>89</v>
      </c>
      <c r="H90" s="4" t="s">
        <v>90</v>
      </c>
      <c r="I90" s="4" t="s">
        <v>53</v>
      </c>
      <c r="J90" s="4" t="s">
        <v>22</v>
      </c>
      <c r="K90" s="2" t="s">
        <v>118</v>
      </c>
      <c r="L90" s="28" t="s">
        <v>91</v>
      </c>
      <c r="M90" s="7" t="s">
        <v>161</v>
      </c>
      <c r="N90" s="5">
        <v>4654.2</v>
      </c>
      <c r="O90" s="5">
        <v>4654.2</v>
      </c>
      <c r="P90" s="5">
        <v>4654.2</v>
      </c>
      <c r="Q90" s="5">
        <v>4654.2</v>
      </c>
    </row>
    <row r="91" spans="3:17" ht="75" hidden="1">
      <c r="C91" s="7" t="s">
        <v>0</v>
      </c>
      <c r="D91" s="4" t="s">
        <v>76</v>
      </c>
      <c r="E91" s="4" t="s">
        <v>99</v>
      </c>
      <c r="F91" s="4" t="s">
        <v>26</v>
      </c>
      <c r="G91" s="4" t="s">
        <v>89</v>
      </c>
      <c r="H91" s="4" t="s">
        <v>90</v>
      </c>
      <c r="I91" s="4" t="s">
        <v>53</v>
      </c>
      <c r="J91" s="4" t="s">
        <v>22</v>
      </c>
      <c r="K91" s="2" t="s">
        <v>118</v>
      </c>
      <c r="L91" s="7" t="s">
        <v>91</v>
      </c>
      <c r="M91" s="7" t="s">
        <v>72</v>
      </c>
      <c r="N91" s="5">
        <v>0</v>
      </c>
      <c r="O91" s="5">
        <v>0</v>
      </c>
      <c r="P91" s="5">
        <v>0</v>
      </c>
      <c r="Q91" s="23">
        <v>0</v>
      </c>
    </row>
    <row r="92" spans="3:17" ht="75" hidden="1">
      <c r="C92" s="7" t="s">
        <v>0</v>
      </c>
      <c r="D92" s="4" t="s">
        <v>21</v>
      </c>
      <c r="E92" s="4" t="s">
        <v>99</v>
      </c>
      <c r="F92" s="4" t="s">
        <v>26</v>
      </c>
      <c r="G92" s="4" t="s">
        <v>89</v>
      </c>
      <c r="H92" s="4" t="s">
        <v>121</v>
      </c>
      <c r="I92" s="4" t="s">
        <v>20</v>
      </c>
      <c r="J92" s="4" t="s">
        <v>22</v>
      </c>
      <c r="K92" s="2" t="s">
        <v>118</v>
      </c>
      <c r="L92" s="6" t="s">
        <v>107</v>
      </c>
      <c r="M92" s="7"/>
      <c r="N92" s="5">
        <v>0</v>
      </c>
      <c r="O92" s="5">
        <v>0</v>
      </c>
      <c r="P92" s="5">
        <v>0</v>
      </c>
      <c r="Q92" s="5">
        <v>0</v>
      </c>
    </row>
    <row r="93" spans="3:17" ht="75" hidden="1">
      <c r="C93" s="7" t="s">
        <v>0</v>
      </c>
      <c r="D93" s="4" t="s">
        <v>76</v>
      </c>
      <c r="E93" s="4" t="s">
        <v>99</v>
      </c>
      <c r="F93" s="4" t="s">
        <v>26</v>
      </c>
      <c r="G93" s="4" t="s">
        <v>89</v>
      </c>
      <c r="H93" s="4" t="s">
        <v>121</v>
      </c>
      <c r="I93" s="4" t="s">
        <v>53</v>
      </c>
      <c r="J93" s="4" t="s">
        <v>22</v>
      </c>
      <c r="K93" s="2" t="s">
        <v>118</v>
      </c>
      <c r="L93" s="28" t="s">
        <v>139</v>
      </c>
      <c r="M93" s="7" t="s">
        <v>72</v>
      </c>
      <c r="N93" s="5">
        <v>0</v>
      </c>
      <c r="O93" s="5">
        <v>0</v>
      </c>
      <c r="P93" s="5">
        <v>0</v>
      </c>
      <c r="Q93" s="23">
        <v>0</v>
      </c>
    </row>
    <row r="94" spans="3:17" ht="75">
      <c r="C94" s="7" t="s">
        <v>0</v>
      </c>
      <c r="D94" s="4" t="s">
        <v>21</v>
      </c>
      <c r="E94" s="4" t="s">
        <v>99</v>
      </c>
      <c r="F94" s="4" t="s">
        <v>26</v>
      </c>
      <c r="G94" s="4" t="s">
        <v>51</v>
      </c>
      <c r="H94" s="4" t="s">
        <v>90</v>
      </c>
      <c r="I94" s="4" t="s">
        <v>20</v>
      </c>
      <c r="J94" s="4" t="s">
        <v>22</v>
      </c>
      <c r="K94" s="2" t="s">
        <v>118</v>
      </c>
      <c r="L94" s="28" t="s">
        <v>133</v>
      </c>
      <c r="M94" s="7"/>
      <c r="N94" s="5">
        <f>N95</f>
        <v>1162.2</v>
      </c>
      <c r="O94" s="5">
        <f>O95</f>
        <v>1162.2</v>
      </c>
      <c r="P94" s="5">
        <f>P95</f>
        <v>1162.2</v>
      </c>
      <c r="Q94" s="5">
        <f>Q95</f>
        <v>1278.4000000000001</v>
      </c>
    </row>
    <row r="95" spans="3:17" ht="75">
      <c r="C95" s="7" t="s">
        <v>0</v>
      </c>
      <c r="D95" s="4" t="s">
        <v>76</v>
      </c>
      <c r="E95" s="4" t="s">
        <v>99</v>
      </c>
      <c r="F95" s="4" t="s">
        <v>26</v>
      </c>
      <c r="G95" s="4" t="s">
        <v>51</v>
      </c>
      <c r="H95" s="4" t="s">
        <v>90</v>
      </c>
      <c r="I95" s="4" t="s">
        <v>53</v>
      </c>
      <c r="J95" s="4" t="s">
        <v>22</v>
      </c>
      <c r="K95" s="2" t="s">
        <v>118</v>
      </c>
      <c r="L95" s="7" t="s">
        <v>132</v>
      </c>
      <c r="M95" s="7" t="s">
        <v>161</v>
      </c>
      <c r="N95" s="5">
        <v>1162.2</v>
      </c>
      <c r="O95" s="5">
        <v>1162.2</v>
      </c>
      <c r="P95" s="5">
        <v>1162.2</v>
      </c>
      <c r="Q95" s="23">
        <v>1278.4000000000001</v>
      </c>
    </row>
    <row r="96" spans="3:17" ht="75" hidden="1">
      <c r="C96" s="7" t="s">
        <v>0</v>
      </c>
      <c r="D96" s="4" t="s">
        <v>76</v>
      </c>
      <c r="E96" s="4" t="s">
        <v>99</v>
      </c>
      <c r="F96" s="4" t="s">
        <v>26</v>
      </c>
      <c r="G96" s="4" t="s">
        <v>120</v>
      </c>
      <c r="H96" s="4" t="s">
        <v>1</v>
      </c>
      <c r="I96" s="4" t="s">
        <v>53</v>
      </c>
      <c r="J96" s="4" t="s">
        <v>21</v>
      </c>
      <c r="K96" s="2" t="s">
        <v>118</v>
      </c>
      <c r="L96" s="7" t="s">
        <v>139</v>
      </c>
      <c r="M96" s="7" t="s">
        <v>161</v>
      </c>
      <c r="N96" s="5"/>
      <c r="O96" s="5"/>
      <c r="P96" s="5"/>
      <c r="Q96" s="23">
        <v>0</v>
      </c>
    </row>
    <row r="97" spans="3:17" ht="75">
      <c r="C97" s="43" t="s">
        <v>0</v>
      </c>
      <c r="D97" s="44" t="s">
        <v>21</v>
      </c>
      <c r="E97" s="44" t="s">
        <v>99</v>
      </c>
      <c r="F97" s="44" t="s">
        <v>26</v>
      </c>
      <c r="G97" s="44" t="s">
        <v>119</v>
      </c>
      <c r="H97" s="44" t="s">
        <v>21</v>
      </c>
      <c r="I97" s="44" t="s">
        <v>20</v>
      </c>
      <c r="J97" s="44" t="s">
        <v>22</v>
      </c>
      <c r="K97" s="45" t="s">
        <v>118</v>
      </c>
      <c r="L97" s="46" t="s">
        <v>57</v>
      </c>
      <c r="M97" s="43"/>
      <c r="N97" s="47">
        <f t="shared" ref="N97:P97" si="18">SUM(N98+N102+N100)</f>
        <v>9866.1</v>
      </c>
      <c r="O97" s="47">
        <f t="shared" si="18"/>
        <v>0</v>
      </c>
      <c r="P97" s="47">
        <f t="shared" si="18"/>
        <v>9866.1</v>
      </c>
      <c r="Q97" s="47">
        <f>SUM(Q98+Q102+Q100)</f>
        <v>0</v>
      </c>
    </row>
    <row r="98" spans="3:17" ht="75" hidden="1">
      <c r="C98" s="7" t="s">
        <v>0</v>
      </c>
      <c r="D98" s="4" t="s">
        <v>21</v>
      </c>
      <c r="E98" s="4" t="s">
        <v>99</v>
      </c>
      <c r="F98" s="4" t="s">
        <v>26</v>
      </c>
      <c r="G98" s="4" t="s">
        <v>119</v>
      </c>
      <c r="H98" s="4" t="s">
        <v>122</v>
      </c>
      <c r="I98" s="4" t="s">
        <v>20</v>
      </c>
      <c r="J98" s="4" t="s">
        <v>22</v>
      </c>
      <c r="K98" s="2" t="s">
        <v>118</v>
      </c>
      <c r="L98" s="6" t="s">
        <v>108</v>
      </c>
      <c r="M98" s="7"/>
      <c r="N98" s="5">
        <f>SUM(N99)</f>
        <v>0</v>
      </c>
      <c r="O98" s="5">
        <f>O99</f>
        <v>0</v>
      </c>
      <c r="P98" s="5">
        <f>P99</f>
        <v>0</v>
      </c>
      <c r="Q98" s="5">
        <f t="shared" ref="Q98" si="19">SUM(Q99)</f>
        <v>0</v>
      </c>
    </row>
    <row r="99" spans="3:17" ht="75" hidden="1">
      <c r="C99" s="7" t="s">
        <v>0</v>
      </c>
      <c r="D99" s="4" t="s">
        <v>76</v>
      </c>
      <c r="E99" s="4" t="s">
        <v>99</v>
      </c>
      <c r="F99" s="4" t="s">
        <v>26</v>
      </c>
      <c r="G99" s="4" t="s">
        <v>119</v>
      </c>
      <c r="H99" s="4" t="s">
        <v>122</v>
      </c>
      <c r="I99" s="4" t="s">
        <v>53</v>
      </c>
      <c r="J99" s="4" t="s">
        <v>22</v>
      </c>
      <c r="K99" s="2" t="s">
        <v>118</v>
      </c>
      <c r="L99" s="6" t="s">
        <v>94</v>
      </c>
      <c r="M99" s="7" t="s">
        <v>161</v>
      </c>
      <c r="N99" s="5"/>
      <c r="O99" s="5"/>
      <c r="P99" s="5"/>
      <c r="Q99" s="23">
        <v>0</v>
      </c>
    </row>
    <row r="100" spans="3:17" ht="75">
      <c r="C100" s="7" t="s">
        <v>0</v>
      </c>
      <c r="D100" s="4" t="s">
        <v>21</v>
      </c>
      <c r="E100" s="4" t="s">
        <v>99</v>
      </c>
      <c r="F100" s="4" t="s">
        <v>26</v>
      </c>
      <c r="G100" s="4" t="s">
        <v>131</v>
      </c>
      <c r="H100" s="4" t="s">
        <v>158</v>
      </c>
      <c r="I100" s="4" t="s">
        <v>20</v>
      </c>
      <c r="J100" s="4" t="s">
        <v>22</v>
      </c>
      <c r="K100" s="2" t="s">
        <v>118</v>
      </c>
      <c r="L100" s="28" t="s">
        <v>159</v>
      </c>
      <c r="M100" s="7"/>
      <c r="N100" s="5">
        <f>N101</f>
        <v>0</v>
      </c>
      <c r="O100" s="5">
        <f t="shared" ref="O100" si="20">SUM(O101)</f>
        <v>0</v>
      </c>
      <c r="P100" s="5">
        <f>P101</f>
        <v>0</v>
      </c>
      <c r="Q100" s="5">
        <f>Q101</f>
        <v>0</v>
      </c>
    </row>
    <row r="101" spans="3:17" ht="75">
      <c r="C101" s="7" t="s">
        <v>0</v>
      </c>
      <c r="D101" s="4" t="s">
        <v>76</v>
      </c>
      <c r="E101" s="4" t="s">
        <v>99</v>
      </c>
      <c r="F101" s="4" t="s">
        <v>26</v>
      </c>
      <c r="G101" s="4" t="s">
        <v>131</v>
      </c>
      <c r="H101" s="4" t="s">
        <v>158</v>
      </c>
      <c r="I101" s="4" t="s">
        <v>53</v>
      </c>
      <c r="J101" s="4" t="s">
        <v>22</v>
      </c>
      <c r="K101" s="2" t="s">
        <v>118</v>
      </c>
      <c r="L101" s="28" t="s">
        <v>159</v>
      </c>
      <c r="M101" s="7" t="s">
        <v>161</v>
      </c>
      <c r="N101" s="5">
        <v>0</v>
      </c>
      <c r="O101" s="5">
        <v>0</v>
      </c>
      <c r="P101" s="5">
        <v>0</v>
      </c>
      <c r="Q101" s="23">
        <v>0</v>
      </c>
    </row>
    <row r="102" spans="3:17" ht="75">
      <c r="C102" s="7" t="s">
        <v>0</v>
      </c>
      <c r="D102" s="4" t="s">
        <v>21</v>
      </c>
      <c r="E102" s="4" t="s">
        <v>99</v>
      </c>
      <c r="F102" s="4" t="s">
        <v>26</v>
      </c>
      <c r="G102" s="4" t="s">
        <v>88</v>
      </c>
      <c r="H102" s="4" t="s">
        <v>1</v>
      </c>
      <c r="I102" s="4" t="s">
        <v>20</v>
      </c>
      <c r="J102" s="4" t="s">
        <v>22</v>
      </c>
      <c r="K102" s="2" t="s">
        <v>118</v>
      </c>
      <c r="L102" s="6" t="s">
        <v>160</v>
      </c>
      <c r="M102" s="7"/>
      <c r="N102" s="5">
        <f t="shared" ref="N102:P102" si="21">SUM(N103)</f>
        <v>9866.1</v>
      </c>
      <c r="O102" s="5">
        <f>O103</f>
        <v>0</v>
      </c>
      <c r="P102" s="5">
        <f t="shared" si="21"/>
        <v>9866.1</v>
      </c>
      <c r="Q102" s="5">
        <f t="shared" ref="Q102" si="22">SUM(Q103)</f>
        <v>0</v>
      </c>
    </row>
    <row r="103" spans="3:17" ht="75">
      <c r="C103" s="7" t="s">
        <v>0</v>
      </c>
      <c r="D103" s="4" t="s">
        <v>76</v>
      </c>
      <c r="E103" s="4" t="s">
        <v>99</v>
      </c>
      <c r="F103" s="4" t="s">
        <v>26</v>
      </c>
      <c r="G103" s="4" t="s">
        <v>88</v>
      </c>
      <c r="H103" s="4" t="s">
        <v>1</v>
      </c>
      <c r="I103" s="4" t="s">
        <v>53</v>
      </c>
      <c r="J103" s="4" t="s">
        <v>22</v>
      </c>
      <c r="K103" s="2" t="s">
        <v>118</v>
      </c>
      <c r="L103" s="6" t="s">
        <v>58</v>
      </c>
      <c r="M103" s="7" t="s">
        <v>161</v>
      </c>
      <c r="N103" s="5">
        <v>9866.1</v>
      </c>
      <c r="O103" s="5">
        <v>0</v>
      </c>
      <c r="P103" s="5">
        <v>9866.1</v>
      </c>
      <c r="Q103" s="23">
        <v>0</v>
      </c>
    </row>
    <row r="104" spans="3:17" ht="75">
      <c r="C104" s="43" t="s">
        <v>0</v>
      </c>
      <c r="D104" s="44" t="s">
        <v>21</v>
      </c>
      <c r="E104" s="44" t="s">
        <v>99</v>
      </c>
      <c r="F104" s="44" t="s">
        <v>26</v>
      </c>
      <c r="G104" s="44" t="s">
        <v>81</v>
      </c>
      <c r="H104" s="44" t="s">
        <v>21</v>
      </c>
      <c r="I104" s="44" t="s">
        <v>20</v>
      </c>
      <c r="J104" s="44" t="s">
        <v>22</v>
      </c>
      <c r="K104" s="45" t="s">
        <v>118</v>
      </c>
      <c r="L104" s="46" t="s">
        <v>59</v>
      </c>
      <c r="M104" s="43"/>
      <c r="N104" s="47">
        <f>SUM(N105+N107)</f>
        <v>713.09999999999991</v>
      </c>
      <c r="O104" s="47">
        <f>SUM(O105+O107)</f>
        <v>532.25</v>
      </c>
      <c r="P104" s="47">
        <f>SUM(P105+P107)</f>
        <v>713.09999999999991</v>
      </c>
      <c r="Q104" s="47">
        <f t="shared" ref="Q104" si="23">SUM(Q105+Q107)</f>
        <v>754.19999999999993</v>
      </c>
    </row>
    <row r="105" spans="3:17" ht="75">
      <c r="C105" s="7" t="s">
        <v>0</v>
      </c>
      <c r="D105" s="4" t="s">
        <v>21</v>
      </c>
      <c r="E105" s="4" t="s">
        <v>99</v>
      </c>
      <c r="F105" s="4" t="s">
        <v>26</v>
      </c>
      <c r="G105" s="4" t="s">
        <v>81</v>
      </c>
      <c r="H105" s="4" t="s">
        <v>2</v>
      </c>
      <c r="I105" s="4" t="s">
        <v>20</v>
      </c>
      <c r="J105" s="4" t="s">
        <v>22</v>
      </c>
      <c r="K105" s="2" t="s">
        <v>118</v>
      </c>
      <c r="L105" s="6" t="s">
        <v>61</v>
      </c>
      <c r="M105" s="7"/>
      <c r="N105" s="5">
        <f t="shared" ref="N105" si="24">SUM(N106)</f>
        <v>3.8</v>
      </c>
      <c r="O105" s="5">
        <f>O106</f>
        <v>3.8</v>
      </c>
      <c r="P105" s="5">
        <v>3.8</v>
      </c>
      <c r="Q105" s="5">
        <f t="shared" ref="Q105" si="25">SUM(Q106)</f>
        <v>3.8</v>
      </c>
    </row>
    <row r="106" spans="3:17" ht="75">
      <c r="C106" s="7" t="s">
        <v>0</v>
      </c>
      <c r="D106" s="4" t="s">
        <v>76</v>
      </c>
      <c r="E106" s="4" t="s">
        <v>99</v>
      </c>
      <c r="F106" s="4" t="s">
        <v>26</v>
      </c>
      <c r="G106" s="4" t="s">
        <v>81</v>
      </c>
      <c r="H106" s="4" t="s">
        <v>2</v>
      </c>
      <c r="I106" s="4" t="s">
        <v>53</v>
      </c>
      <c r="J106" s="4" t="s">
        <v>22</v>
      </c>
      <c r="K106" s="2" t="s">
        <v>118</v>
      </c>
      <c r="L106" s="6" t="s">
        <v>109</v>
      </c>
      <c r="M106" s="7" t="s">
        <v>161</v>
      </c>
      <c r="N106" s="5">
        <v>3.8</v>
      </c>
      <c r="O106" s="5">
        <v>3.8</v>
      </c>
      <c r="P106" s="5">
        <v>3.8</v>
      </c>
      <c r="Q106" s="23">
        <v>3.8</v>
      </c>
    </row>
    <row r="107" spans="3:17" ht="75">
      <c r="C107" s="7" t="s">
        <v>0</v>
      </c>
      <c r="D107" s="4" t="s">
        <v>21</v>
      </c>
      <c r="E107" s="4" t="s">
        <v>99</v>
      </c>
      <c r="F107" s="4" t="s">
        <v>26</v>
      </c>
      <c r="G107" s="4" t="s">
        <v>82</v>
      </c>
      <c r="H107" s="4" t="s">
        <v>83</v>
      </c>
      <c r="I107" s="4" t="s">
        <v>20</v>
      </c>
      <c r="J107" s="4" t="s">
        <v>22</v>
      </c>
      <c r="K107" s="2" t="s">
        <v>118</v>
      </c>
      <c r="L107" s="28" t="s">
        <v>60</v>
      </c>
      <c r="M107" s="7"/>
      <c r="N107" s="5">
        <f t="shared" ref="N107:P107" si="26">SUM(N108)</f>
        <v>709.3</v>
      </c>
      <c r="O107" s="5">
        <f>O108</f>
        <v>528.45000000000005</v>
      </c>
      <c r="P107" s="5">
        <f t="shared" si="26"/>
        <v>709.3</v>
      </c>
      <c r="Q107" s="5">
        <f>Q108</f>
        <v>750.4</v>
      </c>
    </row>
    <row r="108" spans="3:17" ht="75">
      <c r="C108" s="7" t="s">
        <v>0</v>
      </c>
      <c r="D108" s="4" t="s">
        <v>76</v>
      </c>
      <c r="E108" s="4" t="s">
        <v>99</v>
      </c>
      <c r="F108" s="4" t="s">
        <v>26</v>
      </c>
      <c r="G108" s="4" t="s">
        <v>82</v>
      </c>
      <c r="H108" s="4" t="s">
        <v>83</v>
      </c>
      <c r="I108" s="4" t="s">
        <v>53</v>
      </c>
      <c r="J108" s="4" t="s">
        <v>22</v>
      </c>
      <c r="K108" s="2" t="s">
        <v>118</v>
      </c>
      <c r="L108" s="6" t="s">
        <v>110</v>
      </c>
      <c r="M108" s="7" t="s">
        <v>161</v>
      </c>
      <c r="N108" s="5">
        <v>709.3</v>
      </c>
      <c r="O108" s="5">
        <v>528.45000000000005</v>
      </c>
      <c r="P108" s="5">
        <v>709.3</v>
      </c>
      <c r="Q108" s="23">
        <v>750.4</v>
      </c>
    </row>
    <row r="109" spans="3:17" ht="75">
      <c r="C109" s="43" t="s">
        <v>0</v>
      </c>
      <c r="D109" s="44" t="s">
        <v>21</v>
      </c>
      <c r="E109" s="44" t="s">
        <v>99</v>
      </c>
      <c r="F109" s="44" t="s">
        <v>26</v>
      </c>
      <c r="G109" s="44" t="s">
        <v>84</v>
      </c>
      <c r="H109" s="44" t="s">
        <v>21</v>
      </c>
      <c r="I109" s="44" t="s">
        <v>20</v>
      </c>
      <c r="J109" s="44" t="s">
        <v>22</v>
      </c>
      <c r="K109" s="45" t="s">
        <v>118</v>
      </c>
      <c r="L109" s="46" t="s">
        <v>62</v>
      </c>
      <c r="M109" s="43"/>
      <c r="N109" s="47">
        <f>SUM(N110+N112)</f>
        <v>959.9</v>
      </c>
      <c r="O109" s="47">
        <f>O111+O112</f>
        <v>959.9</v>
      </c>
      <c r="P109" s="47">
        <f>SUM(P110+P112)</f>
        <v>959.9</v>
      </c>
      <c r="Q109" s="47">
        <f t="shared" ref="Q109" si="27">SUM(Q110)</f>
        <v>0</v>
      </c>
    </row>
    <row r="110" spans="3:17" s="37" customFormat="1" ht="105">
      <c r="C110" s="31" t="s">
        <v>0</v>
      </c>
      <c r="D110" s="30" t="s">
        <v>21</v>
      </c>
      <c r="E110" s="30" t="s">
        <v>99</v>
      </c>
      <c r="F110" s="30" t="s">
        <v>26</v>
      </c>
      <c r="G110" s="30" t="s">
        <v>84</v>
      </c>
      <c r="H110" s="30" t="s">
        <v>85</v>
      </c>
      <c r="I110" s="30" t="s">
        <v>20</v>
      </c>
      <c r="J110" s="30" t="s">
        <v>22</v>
      </c>
      <c r="K110" s="36" t="s">
        <v>118</v>
      </c>
      <c r="L110" s="29" t="s">
        <v>86</v>
      </c>
      <c r="M110" s="31"/>
      <c r="N110" s="33">
        <f t="shared" ref="N110:P110" si="28">SUM(N111)</f>
        <v>0</v>
      </c>
      <c r="O110" s="33">
        <f>O111</f>
        <v>0</v>
      </c>
      <c r="P110" s="33">
        <f t="shared" si="28"/>
        <v>0</v>
      </c>
      <c r="Q110" s="33">
        <f>Q111</f>
        <v>0</v>
      </c>
    </row>
    <row r="111" spans="3:17" ht="120">
      <c r="C111" s="7" t="s">
        <v>0</v>
      </c>
      <c r="D111" s="4" t="s">
        <v>76</v>
      </c>
      <c r="E111" s="4" t="s">
        <v>99</v>
      </c>
      <c r="F111" s="4" t="s">
        <v>26</v>
      </c>
      <c r="G111" s="4" t="s">
        <v>84</v>
      </c>
      <c r="H111" s="4" t="s">
        <v>85</v>
      </c>
      <c r="I111" s="4" t="s">
        <v>53</v>
      </c>
      <c r="J111" s="4" t="s">
        <v>22</v>
      </c>
      <c r="K111" s="2" t="s">
        <v>118</v>
      </c>
      <c r="L111" s="6" t="s">
        <v>87</v>
      </c>
      <c r="M111" s="7" t="s">
        <v>161</v>
      </c>
      <c r="N111" s="5">
        <v>0</v>
      </c>
      <c r="O111" s="5">
        <v>0</v>
      </c>
      <c r="P111" s="5">
        <v>0</v>
      </c>
      <c r="Q111" s="23">
        <v>0</v>
      </c>
    </row>
    <row r="112" spans="3:17" ht="75">
      <c r="C112" s="7" t="s">
        <v>0</v>
      </c>
      <c r="D112" s="4" t="s">
        <v>76</v>
      </c>
      <c r="E112" s="4" t="s">
        <v>99</v>
      </c>
      <c r="F112" s="4" t="s">
        <v>26</v>
      </c>
      <c r="G112" s="4" t="s">
        <v>176</v>
      </c>
      <c r="H112" s="4" t="s">
        <v>1</v>
      </c>
      <c r="I112" s="4" t="s">
        <v>53</v>
      </c>
      <c r="J112" s="4" t="s">
        <v>22</v>
      </c>
      <c r="K112" s="2" t="s">
        <v>118</v>
      </c>
      <c r="L112" s="28" t="s">
        <v>177</v>
      </c>
      <c r="M112" s="7" t="s">
        <v>161</v>
      </c>
      <c r="N112" s="5">
        <v>959.9</v>
      </c>
      <c r="O112" s="5">
        <v>959.9</v>
      </c>
      <c r="P112" s="5">
        <v>959.9</v>
      </c>
      <c r="Q112" s="23">
        <v>0</v>
      </c>
    </row>
    <row r="113" spans="3:17" ht="75" hidden="1">
      <c r="C113" s="7" t="s">
        <v>0</v>
      </c>
      <c r="D113" s="4" t="s">
        <v>21</v>
      </c>
      <c r="E113" s="4" t="s">
        <v>99</v>
      </c>
      <c r="F113" s="4" t="s">
        <v>120</v>
      </c>
      <c r="G113" s="4" t="s">
        <v>20</v>
      </c>
      <c r="H113" s="4" t="s">
        <v>21</v>
      </c>
      <c r="I113" s="4" t="s">
        <v>20</v>
      </c>
      <c r="J113" s="4" t="s">
        <v>22</v>
      </c>
      <c r="K113" s="2" t="s">
        <v>118</v>
      </c>
      <c r="L113" s="6" t="s">
        <v>128</v>
      </c>
      <c r="M113" s="7"/>
      <c r="N113" s="5">
        <f t="shared" ref="N113:P113" si="29">SUM(N114)</f>
        <v>0</v>
      </c>
      <c r="O113" s="5">
        <f t="shared" si="29"/>
        <v>0</v>
      </c>
      <c r="P113" s="5">
        <f t="shared" si="29"/>
        <v>0</v>
      </c>
      <c r="Q113" s="5">
        <f t="shared" ref="Q113" si="30">SUM(Q114)</f>
        <v>0</v>
      </c>
    </row>
    <row r="114" spans="3:17" ht="75" hidden="1">
      <c r="C114" s="7" t="s">
        <v>0</v>
      </c>
      <c r="D114" s="4" t="s">
        <v>21</v>
      </c>
      <c r="E114" s="4" t="s">
        <v>99</v>
      </c>
      <c r="F114" s="4" t="s">
        <v>120</v>
      </c>
      <c r="G114" s="4" t="s">
        <v>20</v>
      </c>
      <c r="H114" s="4" t="s">
        <v>21</v>
      </c>
      <c r="I114" s="4" t="s">
        <v>53</v>
      </c>
      <c r="J114" s="4" t="s">
        <v>22</v>
      </c>
      <c r="K114" s="2" t="s">
        <v>118</v>
      </c>
      <c r="L114" s="6" t="s">
        <v>111</v>
      </c>
      <c r="M114" s="7"/>
      <c r="N114" s="5">
        <f>SUM(N116)</f>
        <v>0</v>
      </c>
      <c r="O114" s="5">
        <f>SUM(O116)</f>
        <v>0</v>
      </c>
      <c r="P114" s="5">
        <f>SUM(P116)</f>
        <v>0</v>
      </c>
      <c r="Q114" s="5">
        <f>SUM(Q116)</f>
        <v>0</v>
      </c>
    </row>
    <row r="115" spans="3:17" ht="295.8" hidden="1" customHeight="1">
      <c r="C115" s="28" t="s">
        <v>194</v>
      </c>
      <c r="D115" s="4" t="s">
        <v>21</v>
      </c>
      <c r="E115" s="4" t="s">
        <v>99</v>
      </c>
      <c r="F115" s="4" t="s">
        <v>112</v>
      </c>
      <c r="G115" s="4" t="s">
        <v>20</v>
      </c>
      <c r="H115" s="4" t="s">
        <v>21</v>
      </c>
      <c r="I115" s="4" t="s">
        <v>20</v>
      </c>
      <c r="J115" s="4" t="s">
        <v>22</v>
      </c>
      <c r="K115" s="2" t="s">
        <v>21</v>
      </c>
      <c r="L115" s="28" t="s">
        <v>195</v>
      </c>
      <c r="M115" s="7"/>
      <c r="N115" s="5">
        <v>0</v>
      </c>
      <c r="O115" s="5">
        <v>0</v>
      </c>
      <c r="P115" s="5">
        <v>0</v>
      </c>
      <c r="Q115" s="5">
        <v>0</v>
      </c>
    </row>
    <row r="116" spans="3:17" ht="307.8" customHeight="1">
      <c r="C116" s="28" t="s">
        <v>194</v>
      </c>
      <c r="D116" s="4" t="s">
        <v>76</v>
      </c>
      <c r="E116" s="4" t="s">
        <v>99</v>
      </c>
      <c r="F116" s="4" t="s">
        <v>112</v>
      </c>
      <c r="G116" s="4" t="s">
        <v>45</v>
      </c>
      <c r="H116" s="4" t="s">
        <v>21</v>
      </c>
      <c r="I116" s="4" t="s">
        <v>53</v>
      </c>
      <c r="J116" s="4" t="s">
        <v>22</v>
      </c>
      <c r="K116" s="2" t="s">
        <v>118</v>
      </c>
      <c r="L116" s="6" t="s">
        <v>194</v>
      </c>
      <c r="M116" s="7" t="s">
        <v>161</v>
      </c>
      <c r="N116" s="5">
        <v>0</v>
      </c>
      <c r="O116" s="5">
        <v>0</v>
      </c>
      <c r="P116" s="5">
        <v>0</v>
      </c>
      <c r="Q116" s="23">
        <v>0</v>
      </c>
    </row>
    <row r="117" spans="3:17" ht="13.8">
      <c r="C117" s="9"/>
      <c r="L117" s="9"/>
      <c r="M117" s="9"/>
      <c r="N117" s="9"/>
      <c r="O117" s="9"/>
      <c r="P117" s="9"/>
      <c r="Q117" s="9"/>
    </row>
    <row r="118" spans="3:17" ht="59.25" customHeight="1">
      <c r="C118" s="24"/>
      <c r="D118" s="13"/>
      <c r="E118" s="13"/>
      <c r="F118" s="13"/>
      <c r="G118" s="13"/>
      <c r="H118" s="13"/>
      <c r="I118" s="13"/>
      <c r="J118" s="13"/>
      <c r="K118" s="13"/>
      <c r="L118" s="24"/>
      <c r="M118" s="24"/>
    </row>
    <row r="119" spans="3:17" ht="56.25" customHeight="1">
      <c r="C119" s="58"/>
      <c r="D119" s="58"/>
      <c r="E119" s="58"/>
      <c r="F119" s="13"/>
      <c r="G119" s="13"/>
      <c r="H119" s="13"/>
      <c r="I119" s="13"/>
      <c r="J119" s="13"/>
      <c r="K119" s="13"/>
      <c r="L119" s="24"/>
      <c r="M119" s="24"/>
    </row>
  </sheetData>
  <mergeCells count="15">
    <mergeCell ref="J12:K12"/>
    <mergeCell ref="C119:E119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2024-11-02T06:07:58Z</dcterms:modified>
</cp:coreProperties>
</file>